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35" yWindow="1065" windowWidth="9720" windowHeight="6660" tabRatio="904" activeTab="0"/>
  </bookViews>
  <sheets>
    <sheet name="Tabela A" sheetId="1" r:id="rId1"/>
    <sheet name="Tabela B" sheetId="2" r:id="rId2"/>
    <sheet name="Tabela C" sheetId="3" r:id="rId3"/>
    <sheet name="Tabela D" sheetId="4" r:id="rId4"/>
    <sheet name="Tabela F" sheetId="5" r:id="rId5"/>
    <sheet name="Tabela G" sheetId="6" r:id="rId6"/>
  </sheets>
  <definedNames>
    <definedName name="_xlnm.Print_Area" localSheetId="2">'Tabela C'!$A$1:$J$161</definedName>
    <definedName name="_xlnm.Print_Area" localSheetId="3">'Tabela D'!$A$1:$I$80</definedName>
    <definedName name="_xlnm.Print_Area" localSheetId="4">'Tabela F'!$A$1:$M$41</definedName>
  </definedNames>
  <calcPr fullCalcOnLoad="1"/>
</workbook>
</file>

<file path=xl/comments1.xml><?xml version="1.0" encoding="utf-8"?>
<comments xmlns="http://schemas.openxmlformats.org/spreadsheetml/2006/main">
  <authors>
    <author>safijaz</author>
  </authors>
  <commentList>
    <comment ref="A23" authorId="0">
      <text>
        <r>
          <rPr>
            <b/>
            <sz val="8"/>
            <rFont val="Tahoma"/>
            <family val="2"/>
          </rPr>
          <t>safijaz:</t>
        </r>
        <r>
          <rPr>
            <sz val="8"/>
            <rFont val="Tahoma"/>
            <family val="2"/>
          </rPr>
          <t xml:space="preserve">
dati podatke i o redovnim i o prioritetnim dionicama emitenta</t>
        </r>
      </text>
    </comment>
  </commentList>
</comments>
</file>

<file path=xl/sharedStrings.xml><?xml version="1.0" encoding="utf-8"?>
<sst xmlns="http://schemas.openxmlformats.org/spreadsheetml/2006/main" count="734" uniqueCount="628">
  <si>
    <t>IZVJEŠTAJ O PROMJENAMA NA KAPITALU</t>
  </si>
  <si>
    <t>VRSTA PROMJENE NA KAPITALU</t>
  </si>
  <si>
    <t>DIO KAPITALA KOJI PRIPADA VLASNICIMA MATIČNOG PRIVREDNOG DRUŠTVA</t>
  </si>
  <si>
    <t>MANJINSKI INTERES</t>
  </si>
  <si>
    <t>Dionički kapital i udjeli u društvu sa ograničenom odgovornošću</t>
  </si>
  <si>
    <t>Nerealizovani dobici/gubici po osnovu finansijskih sredstava raspoloživih za prodaju</t>
  </si>
  <si>
    <t>Ostale rezerve (emisiona premija, zakonske i statutarne rezerve, zaštita gotovinskih tokova)</t>
  </si>
  <si>
    <t>Akumulirana neraspoređena dobit / nepokriveni gubitak</t>
  </si>
  <si>
    <t>2. Efekti promjena u računovodstvenim politikama</t>
  </si>
  <si>
    <t>3. Efekti ispravki grešaka</t>
  </si>
  <si>
    <t>5. Efekti revalorizacije materijalnih i nematerijalnih sredstava</t>
  </si>
  <si>
    <t>6. Nerealizovani dobici/gubici po osnovu finansijskih sredstava raspoloživih za prodaju</t>
  </si>
  <si>
    <t>7. Kursne razlike nastale prevođenjem finansijskih izvještaja u drugu valutu prezentacije</t>
  </si>
  <si>
    <t>8. Neto dobit/gubitak perioda iskazan u bilansu uspjeha</t>
  </si>
  <si>
    <t>9. Neto dobici/gubici perioda priznati direktno u kapitalu</t>
  </si>
  <si>
    <t>10. Objavljene dividende i drugi oblici raspodjele dobiti i pokriće gubitka</t>
  </si>
  <si>
    <t>11. Emisija dioničkog kapitala i drugi oblici povećanja ili smanjenje osnovnog kapitala</t>
  </si>
  <si>
    <t>13. Efekti promjena u računovodstvenim politikama</t>
  </si>
  <si>
    <t>14. Efekti ispravki grešaka</t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</si>
  <si>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</si>
  <si>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</si>
  <si>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</si>
  <si>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</si>
  <si>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>20. Neto dobici/gubici perioda priznati direktno u kapitalu</t>
  </si>
  <si>
    <t>21. Objavljene dividende i drugi oblici raspodjele dobiti i pokriće gubitka</t>
  </si>
  <si>
    <t>22. Emisija dioničkog kapitala i drugi oblici povećanja ili smanjenje osnovnog kapitala</t>
  </si>
  <si>
    <t>Tabela G</t>
  </si>
  <si>
    <t>Zabilješke i komentari uprave neophodni za bolje i jasnije razumjevanje podataka prezentiranih u Tabelama A, B, C, D, E i F obrazca OEI-PD</t>
  </si>
  <si>
    <r>
      <t xml:space="preserve">Ukupno </t>
    </r>
    <r>
      <rPr>
        <i/>
        <sz val="10"/>
        <rFont val="Times New Roman"/>
        <family val="1"/>
      </rPr>
      <t>(2 do 8)</t>
    </r>
  </si>
  <si>
    <r>
      <t xml:space="preserve">Ukupno </t>
    </r>
    <r>
      <rPr>
        <i/>
        <sz val="10"/>
        <rFont val="Times New Roman"/>
        <family val="1"/>
      </rPr>
      <t>(10 do 16)</t>
    </r>
  </si>
  <si>
    <r>
      <t xml:space="preserve">Neto gotovinski tok iz poslovnih aktivnosti </t>
    </r>
    <r>
      <rPr>
        <i/>
        <sz val="10"/>
        <rFont val="Times New Roman"/>
        <family val="1"/>
      </rPr>
      <t>(1+9+17)</t>
    </r>
  </si>
  <si>
    <r>
      <t xml:space="preserve">Prilivi gotovine iz ulagačkih aktivnosti </t>
    </r>
    <r>
      <rPr>
        <i/>
        <sz val="10"/>
        <rFont val="Times New Roman"/>
        <family val="1"/>
      </rPr>
      <t>(20 do 25)</t>
    </r>
  </si>
  <si>
    <r>
      <t xml:space="preserve">Odlivi gotovine iz ulagačkih aktivnosti </t>
    </r>
    <r>
      <rPr>
        <i/>
        <sz val="10"/>
        <rFont val="Times New Roman"/>
        <family val="1"/>
      </rPr>
      <t>(27 do 30)</t>
    </r>
  </si>
  <si>
    <r>
      <t xml:space="preserve">Neto priliv gotovine iz ulagačkih aktivnosti </t>
    </r>
    <r>
      <rPr>
        <i/>
        <sz val="10"/>
        <rFont val="Times New Roman"/>
        <family val="1"/>
      </rPr>
      <t>(19-26)</t>
    </r>
  </si>
  <si>
    <r>
      <t xml:space="preserve">Neto odliv gotovine iz ulagačkih aktivnosti </t>
    </r>
    <r>
      <rPr>
        <i/>
        <sz val="10"/>
        <rFont val="Times New Roman"/>
        <family val="1"/>
      </rPr>
      <t>(26-19)</t>
    </r>
  </si>
  <si>
    <r>
      <t xml:space="preserve">Prilivi gotovine iz finansijskih aktivnosti </t>
    </r>
    <r>
      <rPr>
        <i/>
        <sz val="10"/>
        <rFont val="Times New Roman"/>
        <family val="1"/>
      </rPr>
      <t>(34 do 37)</t>
    </r>
  </si>
  <si>
    <r>
      <t xml:space="preserve">Odlivi gotovine iz finansijskih aktivnosti </t>
    </r>
    <r>
      <rPr>
        <i/>
        <sz val="10"/>
        <rFont val="Times New Roman"/>
        <family val="1"/>
      </rPr>
      <t>(39 do 44)</t>
    </r>
  </si>
  <si>
    <r>
      <t xml:space="preserve">Neto priliv gotovine iz finansijskih aktivnosti </t>
    </r>
    <r>
      <rPr>
        <i/>
        <sz val="10"/>
        <rFont val="Times New Roman"/>
        <family val="1"/>
      </rPr>
      <t>(33-38)</t>
    </r>
  </si>
  <si>
    <r>
      <t xml:space="preserve">Neto odliv gotovine iz finansijskih aktivnosti </t>
    </r>
    <r>
      <rPr>
        <i/>
        <sz val="10"/>
        <rFont val="Times New Roman"/>
        <family val="1"/>
      </rPr>
      <t>(38-33)</t>
    </r>
  </si>
  <si>
    <t>Grupa konta,  konto</t>
  </si>
  <si>
    <t xml:space="preserve">Grupa konta, konto </t>
  </si>
  <si>
    <t>Puna adresa (poštanski broj, mjesto, ulica i broj)</t>
  </si>
  <si>
    <t>E-mail adresa</t>
  </si>
  <si>
    <t>Internet stranica</t>
  </si>
  <si>
    <t>Broj telefona i telefaksa</t>
  </si>
  <si>
    <t>Obrazac OEI-PD</t>
  </si>
  <si>
    <t>1. PODACI O IDENTITETU EMITENTA</t>
  </si>
  <si>
    <t>Djelatnost emitenta</t>
  </si>
  <si>
    <t>Firma i sjedište vanjskog revizora emitenta</t>
  </si>
  <si>
    <t>2. INFORMACIJE O NADZORNOM ODBORU I UPRAVI EMITENTA</t>
  </si>
  <si>
    <t xml:space="preserve">Ime i prezime članova odbora za reviziju </t>
  </si>
  <si>
    <t>Punu i skraćenu firmu emitenta</t>
  </si>
  <si>
    <t>Registarski broj emitenta u registru kod Komisije:</t>
  </si>
  <si>
    <t>Broj uposlenih u emitentu</t>
  </si>
  <si>
    <t>Ime i prezime predsjednika i članova nadzornog odbora emitenta</t>
  </si>
  <si>
    <t xml:space="preserve">Imena i prezimena, funkcije članova uprave emitenat 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</si>
  <si>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</si>
  <si>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</si>
  <si>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</si>
  <si>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</si>
  <si>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 xml:space="preserve">Naziv pravnog lica u kojima emitent posjeduje više od 10% dionica ili vlasništva u kapitalu na kraju izvještajnog perioda  </t>
  </si>
  <si>
    <t>Broj poslovnih jedinica i predstavništava emitenta</t>
  </si>
  <si>
    <t>5.PODACI O ODRŽANIM SKUPŠTINAMA EMITENTA U IZVJEŠTAJNOM PERIODU</t>
  </si>
  <si>
    <t>6.BITNI DOGAĐAJI U IZVJEŠTAJNOM PERIODU</t>
  </si>
  <si>
    <t xml:space="preserve">Datum i mjesto održavanja </t>
  </si>
  <si>
    <t>Dnevni red  skupštine</t>
  </si>
  <si>
    <t>Značajne odluke donesene na  skupštini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</si>
  <si>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</si>
  <si>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</si>
  <si>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>Naznaku da li su finansijski izvještaji za period za koji se podnose revidirani od strane  vanjskog revizora</t>
  </si>
  <si>
    <t xml:space="preserve">Opis </t>
  </si>
  <si>
    <t xml:space="preserve">Sadržaj </t>
  </si>
  <si>
    <t>Izvještaj sastavio/la:</t>
  </si>
  <si>
    <t>3. PODACI O DIONICAMA I DIONIČARIMA EMITENTA</t>
  </si>
  <si>
    <t>Tabela B</t>
  </si>
  <si>
    <t>OPĆI PODACI</t>
  </si>
  <si>
    <t>BILANS STANJA</t>
  </si>
  <si>
    <t>Tabela C</t>
  </si>
  <si>
    <t>AKTIVA</t>
  </si>
  <si>
    <t>PASIVA</t>
  </si>
  <si>
    <t>Tabela D</t>
  </si>
  <si>
    <t>Tabela F</t>
  </si>
  <si>
    <t>Pozicija na koju se odnosi komentar ili zabilješka</t>
  </si>
  <si>
    <t>Komentar ili zabilješka</t>
  </si>
  <si>
    <t>Direktor emitenta:</t>
  </si>
  <si>
    <t>4. PODACI O PRAVNIM OSOBAMA KOJE SU U VLASNIŠTVU EMITENTA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</si>
  <si>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</si>
  <si>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</si>
  <si>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+</t>
  </si>
  <si>
    <t>Gubici (dobici) od otuđenja nematerijalnih sredstava</t>
  </si>
  <si>
    <t>Gubici (dobici) od otuđenja materijalnih sredstava</t>
  </si>
  <si>
    <t>Smanjenje (povećanje) zaliha</t>
  </si>
  <si>
    <t>Smanjenje (povećanje) potraživanja od prodaje</t>
  </si>
  <si>
    <t>Smanjenje (povećanje) aktivnih vremenskih razgraničenja</t>
  </si>
  <si>
    <t>Povećanje (smanjenje) drugih obaveza</t>
  </si>
  <si>
    <t>Povećanje (smanjenje) pasivnih vremenskih razgraničenja</t>
  </si>
  <si>
    <t>-</t>
  </si>
  <si>
    <t xml:space="preserve">Sjedište: </t>
  </si>
  <si>
    <t>Šifra djelatnosti:</t>
  </si>
  <si>
    <t xml:space="preserve">JIB: </t>
  </si>
  <si>
    <t xml:space="preserve">Matični broj: </t>
  </si>
  <si>
    <t>BILANS USPJEHA</t>
  </si>
  <si>
    <t>P O Z I C I J A</t>
  </si>
  <si>
    <t>Bilješka</t>
  </si>
  <si>
    <t>I Z N O S</t>
  </si>
  <si>
    <t>Tekuća</t>
  </si>
  <si>
    <t>Prethodna</t>
  </si>
  <si>
    <t>godina</t>
  </si>
  <si>
    <t>I. DOBIT ILI GUBITAK PERIODA</t>
  </si>
  <si>
    <t>POSLOVNI PRIHODI I RASHODI</t>
  </si>
  <si>
    <t>1. Prihodi od prodaje robe (203 do 205)</t>
  </si>
  <si>
    <t xml:space="preserve">    a) Prihodi od prodaje robe povezanim pravnim licima</t>
  </si>
  <si>
    <t xml:space="preserve">    b) Prihodi od prodaje robe na domaćem tržištu</t>
  </si>
  <si>
    <t xml:space="preserve">    c) Prihodi od prodaje robe na stranom tržištu</t>
  </si>
  <si>
    <t>2. Prihodi od prodaje učinaka (207 do 209)</t>
  </si>
  <si>
    <t xml:space="preserve">    a) Prihodi od prodaje učinaka povezanim pravnim licima</t>
  </si>
  <si>
    <t xml:space="preserve">    b) Prihodi od prodaje učinaka na domaćem tržištu</t>
  </si>
  <si>
    <t xml:space="preserve">    c) Prihodi od prodaje učinaka na stranom tržištu</t>
  </si>
  <si>
    <t>3. Prihodi od aktiviranja ili potrošnje robe i učinaka</t>
  </si>
  <si>
    <t>4. Ostali poslovni prihodi</t>
  </si>
  <si>
    <t>1. Nabavna vrijednost prodate robe</t>
  </si>
  <si>
    <t>2. Materijalni troškovi</t>
  </si>
  <si>
    <t>3. Troškovi plaća i ostalih ličnih primanja (216 do 218)</t>
  </si>
  <si>
    <t>520, 521</t>
  </si>
  <si>
    <t xml:space="preserve">    a) Troškovi plaća i naknada plaća zaposlenima</t>
  </si>
  <si>
    <t>523, 524</t>
  </si>
  <si>
    <t xml:space="preserve">    b) Troškovi ostalih primanja, naknada i prava zaposlenih</t>
  </si>
  <si>
    <t>527, 529</t>
  </si>
  <si>
    <t xml:space="preserve">    c) Troškovi naknada ostalim fizičkim licima</t>
  </si>
  <si>
    <t>4. Troškovi proizvodnih usluga</t>
  </si>
  <si>
    <t>540 do 542</t>
  </si>
  <si>
    <t>5. Amortizacija</t>
  </si>
  <si>
    <t>543 do 549</t>
  </si>
  <si>
    <t>6. Troškovi rezervisanja</t>
  </si>
  <si>
    <t>7. Nematerijalni troškovi</t>
  </si>
  <si>
    <t>poveć.11 i 12, ili 595</t>
  </si>
  <si>
    <t>Povećanje vrijednosti zaliha učinaka</t>
  </si>
  <si>
    <t>smanj.11 i 12, ili 596</t>
  </si>
  <si>
    <t>Smanjenje vrijednosti zaliha učinaka</t>
  </si>
  <si>
    <t>FINANSIJSKI PRIHODI I RASHODI</t>
  </si>
  <si>
    <t>1. Finansijski prihodi od povezanih pravnih lica</t>
  </si>
  <si>
    <t>2. Prihodi od kamata</t>
  </si>
  <si>
    <t>3. Pozitivne kursne razlike</t>
  </si>
  <si>
    <t>4. Prihodi od efekata valutne klauzule</t>
  </si>
  <si>
    <t>5. Prihodi od učešća u dobiti zajedničkih ulaganja</t>
  </si>
  <si>
    <t>6. Ostali finansijski prihodi</t>
  </si>
  <si>
    <t>1. Finansijski rashodi iz odnosa sa povezanim pr. licima</t>
  </si>
  <si>
    <t>2. Rashodi kamata</t>
  </si>
  <si>
    <t>3. Negativne kursne razlike</t>
  </si>
  <si>
    <t>4. Rashodi iz osnova valutne klauzule</t>
  </si>
  <si>
    <t>5. Ostali finansijski rashodi</t>
  </si>
  <si>
    <t>OSTALI PRIHODI I RASHODI</t>
  </si>
  <si>
    <t>1. Dobici od prodaje stalnih sredstava</t>
  </si>
  <si>
    <t>2. Dobici od prodaje investicijkih nekretnina</t>
  </si>
  <si>
    <t>3. Dobici od prodaje bioloških sredstava</t>
  </si>
  <si>
    <t>4. Dobici od prodaje učešća u kapitalu i vrijednosnih papira</t>
  </si>
  <si>
    <t>5. Dobici od prodaje materijala</t>
  </si>
  <si>
    <t>6. Viškovi</t>
  </si>
  <si>
    <t>7. Naplaćena otpisana potraživanja</t>
  </si>
  <si>
    <t>8. Prihodi po osnovu ugovorene zaštite od rizika</t>
  </si>
  <si>
    <t>9. Otpis obaveza, ukinuta rezervisanja i ostali prihodi</t>
  </si>
  <si>
    <t>1. Gubici od prodaje i rashodovanja stalnih sredstava</t>
  </si>
  <si>
    <t>2. Gubici od prodaje i rashodovanja investicijskih nekretnina</t>
  </si>
  <si>
    <t>3. Gubici od prodaje i rashodovanja bioloških sredstava</t>
  </si>
  <si>
    <t>4. Gubici od prodaje učešća u kapitalu i vrijednosnih papira</t>
  </si>
  <si>
    <t>5. Gubici od prodaje materijala</t>
  </si>
  <si>
    <t>6. Manjkovi</t>
  </si>
  <si>
    <t>7. Rashodi iz osnova zaštite od rizika</t>
  </si>
  <si>
    <t>8. Rashodi po osnovu ispravke vrijednosti i otpisa potraživanja</t>
  </si>
  <si>
    <t>9. Rashodi i gubici na zalihama i ostali rashodi</t>
  </si>
  <si>
    <t>PRIHODI I RASHODI OD USKLAĐIVANJA VRIJEDNOSTI SREDSTAVA (osim stalnih sredstava namijenjenih prodaji i sredstava obustavljenog poslovanja)</t>
  </si>
  <si>
    <t>68 bez 688</t>
  </si>
  <si>
    <t>1. Prihodi od usklađivanja vrijednosti nematerijalnih sredstava</t>
  </si>
  <si>
    <t>2. Prihodi od usklađivanja vrij. materijalnih stalnih sredstava</t>
  </si>
  <si>
    <t>3. Prihodi od usklađivanja vrijednosti investicijskih nekretnina za koje se obračunava amortizacija</t>
  </si>
  <si>
    <t>4. Prihodi od usklađivanja vrijednosti bioloških sredstava za koja se obračunava amortizacija</t>
  </si>
  <si>
    <t>5. Prihodi od usklađivanja vrijednosti dugoročnih finansijskih plasmana i finansijskih sredstava raspoloživih za prodaju</t>
  </si>
  <si>
    <t>6. Prihodi od usklađivanja vrijednosti zaliha</t>
  </si>
  <si>
    <t>7. Prihodi od usklađivanja vrijednosti kratkoročnih fin. plasmana</t>
  </si>
  <si>
    <t>8. Prihodi od usklađivanja vrijednosti kapitala (negativni goodwill)</t>
  </si>
  <si>
    <t>9. Prihodi od usklađivanja vrijednosti ostalih sredstava</t>
  </si>
  <si>
    <t>58 bez 588</t>
  </si>
  <si>
    <t>1. Umanjenje vrijednosti nematerijalnih sredstava</t>
  </si>
  <si>
    <t>2. Umanjenje vrijednosti materijalnih stalnih sredstava</t>
  </si>
  <si>
    <t>3. Umanjenje. vrij. invest. nekretnina za koje se obračunava amort.</t>
  </si>
  <si>
    <t>4. Umanjenje vrij. bioloških sredstava za koja se obračunava amort.</t>
  </si>
  <si>
    <t>5. Umanjenje vrijednosti dugoročnih finansijskih plasmana i finansijskih sredstava raspoloživih za prodaju</t>
  </si>
  <si>
    <t>6. Umanjenje vrijednosti zaliha</t>
  </si>
  <si>
    <t>7. Umanjenje vrijednosti kratkoročnih finansijskih plasmana</t>
  </si>
  <si>
    <t>8. Umanjenje vrijednosti ostalih sredstava</t>
  </si>
  <si>
    <t>dio 64</t>
  </si>
  <si>
    <t>Povećanje vrijednosti investicijskih nekretnina koje se ne amortizuju</t>
  </si>
  <si>
    <t>Povećanje vrijednosti bioloških sredstava koja se ne amortizuju</t>
  </si>
  <si>
    <t>Povećanje vrijednosti ostalih stalnih sredstava koja se ne amortizuju</t>
  </si>
  <si>
    <t>Smanjenje vrijednosti investicijskih nekretnina koje se ne amortizuju</t>
  </si>
  <si>
    <t>Smanjenje vrijednosti bioloških sredstava koja se ne amortizuju</t>
  </si>
  <si>
    <t>Smanjenje vrijednosti ostalih stalnih sredstava koja se ne amortizuju</t>
  </si>
  <si>
    <t>690, 691</t>
  </si>
  <si>
    <t>Prihodi iz osnova promjene računovodstvenih politika i ispravki neznačajnih grešaka iz ranijih perioda</t>
  </si>
  <si>
    <t>590, 591</t>
  </si>
  <si>
    <t>Rashodi iz osnova promjene računovodstvenih politika i ispravki neznačajnih grešaka iz ranijih perioda</t>
  </si>
  <si>
    <t>DOBIT ILI GUBITAK NEPREKINUTOG POSLOVANJA</t>
  </si>
  <si>
    <t xml:space="preserve">Dobit neprekinutog poslovanja prije poreza </t>
  </si>
  <si>
    <t>(242-243+264-265+293-294+295-296) &gt; 0</t>
  </si>
  <si>
    <t>Gubitak neprekinutog poslovanja prije poreza</t>
  </si>
  <si>
    <t>(242-243+264-265+293-294+295-296) &lt; 0</t>
  </si>
  <si>
    <t>POREZ NA DOBIT NEPREKINUTOG POSLOVANJA</t>
  </si>
  <si>
    <t>dio 721</t>
  </si>
  <si>
    <t>Porezni rashodi perioda</t>
  </si>
  <si>
    <t>dio 722</t>
  </si>
  <si>
    <t>Odloženi porezni rashodi perioda</t>
  </si>
  <si>
    <t>Odloženi porezni prihodi perioda</t>
  </si>
  <si>
    <t>NETO DOBIT ILI GUBITAK NEPREKINUTOG POSLOVANJA</t>
  </si>
  <si>
    <t>DOBIT ILI GUBITAK OD PREKINUTOG POSLOVANJA</t>
  </si>
  <si>
    <t>673 i 688</t>
  </si>
  <si>
    <t>Prihodi i dobici iz osnova prodaje i usklađivanja vrijednosti sredstava namijenjenih prodaji i obustavljenog poslovanja</t>
  </si>
  <si>
    <t>573 i 588</t>
  </si>
  <si>
    <t>Rashodi i gubici iz osnova prodaje i usklađivanja vrijednosti sredstava namijenjenih prodaji i obustavljenog poslovanja</t>
  </si>
  <si>
    <t>dio 72</t>
  </si>
  <si>
    <t>Porez na dobit od prekinutog poslovanja</t>
  </si>
  <si>
    <t>NETO DOBIT ILI GUBITAK PERIODA</t>
  </si>
  <si>
    <t>Međudividende i druge raspodjele dobiti u toku perioda</t>
  </si>
  <si>
    <t>II. OSTALA SVEOBUHVATNA DOBIT ILI GUBITAK</t>
  </si>
  <si>
    <t>DOBICI UTVRĐENI DIREKTNO U KAPITALU (315 do 320)</t>
  </si>
  <si>
    <t>1. Dobici od realizacije revalorizacionih rezervi stalnih sredstava</t>
  </si>
  <si>
    <t>2. Dobici od promjene fer vrijednosti finansijsih sredstava raspoloživih za prodaju</t>
  </si>
  <si>
    <t>3. Dobici iz osnova prevođenja finansijskih izvještaja inostranog poslovanja</t>
  </si>
  <si>
    <t>4. Aktuarski dobici po planovima definisanih primanja</t>
  </si>
  <si>
    <t>5. Dobici iz osnova efektivnog dijela zaštite novčanog toka</t>
  </si>
  <si>
    <t>6. Ostali nerealizovani dobici i dobici utvrđeni direktno u kapitalu</t>
  </si>
  <si>
    <t>GUBICI UTVRĐENI DIREKTNO U KAPITALU (322 do 326)</t>
  </si>
  <si>
    <t>1. Gubici od promjene fer vrijednosti finansijsih sredstava raspoloživih za prodaju</t>
  </si>
  <si>
    <t>2. Gubici iz osnova prevođenja finansijskih izvještaja inostranog poslovanja</t>
  </si>
  <si>
    <t>3. Aktuarski gubici po planovima definisanih primanja</t>
  </si>
  <si>
    <t>4. Gubici iz osnova efektivnog dijela zaštite novčanog toka</t>
  </si>
  <si>
    <t>5. Ostali nerealizovani gubici i gubici utvrđeni direktno u kapitalu</t>
  </si>
  <si>
    <t xml:space="preserve"> </t>
  </si>
  <si>
    <t>Obračunati odloženi porez na ostalu sveobuhvatnu dobit</t>
  </si>
  <si>
    <t>Neto dobit/gubitak perioda prema vlasništvu (311 ili 312)</t>
  </si>
  <si>
    <t xml:space="preserve">    a) vlasnicima matice</t>
  </si>
  <si>
    <t xml:space="preserve">    b) vlasnicima manjinskih interesa</t>
  </si>
  <si>
    <t>Ukupna neto sveobuhv. dobit/gubitak prema vlasništvu (332 ili 333)</t>
  </si>
  <si>
    <t>Zarada po dionici:</t>
  </si>
  <si>
    <t xml:space="preserve">    a) obična</t>
  </si>
  <si>
    <t xml:space="preserve">    b) razrijeđena</t>
  </si>
  <si>
    <t>Prosječan broj zaposlenih:</t>
  </si>
  <si>
    <t xml:space="preserve">    - na bazi sati rada</t>
  </si>
  <si>
    <t xml:space="preserve">    - na bazi stanja krajem svakog mjeseca</t>
  </si>
  <si>
    <t>Certificirani računovođa</t>
  </si>
  <si>
    <t>Direktor</t>
  </si>
  <si>
    <t xml:space="preserve">Naziv emitenta: </t>
  </si>
  <si>
    <t>IZNOS</t>
  </si>
  <si>
    <t>Bruto</t>
  </si>
  <si>
    <t>Ispravka vrijednosti</t>
  </si>
  <si>
    <t>NETO (5 – 6)</t>
  </si>
  <si>
    <t>01</t>
  </si>
  <si>
    <t>010</t>
  </si>
  <si>
    <t>1. Kapitalizirana ulaganja u razvoj</t>
  </si>
  <si>
    <t>011</t>
  </si>
  <si>
    <t>2. Koncesije, patenti, licence i druga prava</t>
  </si>
  <si>
    <t>012</t>
  </si>
  <si>
    <t>3. Goodwill</t>
  </si>
  <si>
    <t>013, 014</t>
  </si>
  <si>
    <t>4. Ostala nematerijalna sredstva</t>
  </si>
  <si>
    <t>015, 017</t>
  </si>
  <si>
    <t>5. Avansi i nematerijalna sredstva u pripremi</t>
  </si>
  <si>
    <t>02</t>
  </si>
  <si>
    <t>020</t>
  </si>
  <si>
    <t>1. Zemljište</t>
  </si>
  <si>
    <t>021</t>
  </si>
  <si>
    <t>2. Građevinski objekti</t>
  </si>
  <si>
    <t>022 do 024</t>
  </si>
  <si>
    <t>3. Postrojenja i oprema</t>
  </si>
  <si>
    <t>026</t>
  </si>
  <si>
    <t>5. Stambene zgrade i stanovi</t>
  </si>
  <si>
    <t>025, 027</t>
  </si>
  <si>
    <t>6. Avansi i nekretnine, postrojenja i oprema u pripremi</t>
  </si>
  <si>
    <t>03</t>
  </si>
  <si>
    <t>III. Investicijske nekretnine</t>
  </si>
  <si>
    <t>04</t>
  </si>
  <si>
    <t>040</t>
  </si>
  <si>
    <t>1. Šume</t>
  </si>
  <si>
    <t>041</t>
  </si>
  <si>
    <t>2. Višegodišnji zasadi</t>
  </si>
  <si>
    <t>042</t>
  </si>
  <si>
    <t>3. Osnovno stado</t>
  </si>
  <si>
    <t>045, 047</t>
  </si>
  <si>
    <t>4. Avansi i biološka sredstva u pripremi</t>
  </si>
  <si>
    <t>05</t>
  </si>
  <si>
    <t>V. Ostala (specifična) stalna materijalna sredstva</t>
  </si>
  <si>
    <t>06</t>
  </si>
  <si>
    <t>060</t>
  </si>
  <si>
    <t>1. Učešća u kapitalu povezanih pravnih lica</t>
  </si>
  <si>
    <t>061</t>
  </si>
  <si>
    <t>2. Učešća u kapitalu drugih pravnih lica</t>
  </si>
  <si>
    <t>062</t>
  </si>
  <si>
    <t>3. Dugoročni krediti dati povezanim pravnim licima</t>
  </si>
  <si>
    <t>063</t>
  </si>
  <si>
    <t>4. Dugoročni krediti dati u zemlji</t>
  </si>
  <si>
    <t>064</t>
  </si>
  <si>
    <t>5. Dugoročni krediti dati u inostranstvo</t>
  </si>
  <si>
    <t>065</t>
  </si>
  <si>
    <t>6. Finansijska sredstva raspoloživa za prodaju</t>
  </si>
  <si>
    <t>066</t>
  </si>
  <si>
    <t>7. Finansijska sredstva koja se drže do roka dospijeća</t>
  </si>
  <si>
    <t>068</t>
  </si>
  <si>
    <t>8. Ostali dugoročni finansijski plasmani</t>
  </si>
  <si>
    <t>07</t>
  </si>
  <si>
    <t>070</t>
  </si>
  <si>
    <t>1. Potraživanja od povezanih pravnih lica</t>
  </si>
  <si>
    <t>071 do 078</t>
  </si>
  <si>
    <t>2. Ostala dugoročna potraživanja</t>
  </si>
  <si>
    <t>091, 098</t>
  </si>
  <si>
    <t>090</t>
  </si>
  <si>
    <t>B) ODLOŽENA POREZNA SREDSTVA</t>
  </si>
  <si>
    <t>10 do 15</t>
  </si>
  <si>
    <t>1. Sirovine, materijal, rezervni dijelovi i sitan inventar</t>
  </si>
  <si>
    <t>2. Proizvodnja u toku, poluproizvodi i nedovršene usluge</t>
  </si>
  <si>
    <t>3. Gotovi proizvodi</t>
  </si>
  <si>
    <t>4. Roba</t>
  </si>
  <si>
    <t>5. Stalna sr. namijenjena prodaji i obustavljeno poslovanje</t>
  </si>
  <si>
    <t>6. Dati avansi</t>
  </si>
  <si>
    <t>1. Gotovina i gotovinski ekvivalenti (045+046)</t>
  </si>
  <si>
    <t>20 bez 207</t>
  </si>
  <si>
    <t xml:space="preserve">    a) Gotovina</t>
  </si>
  <si>
    <t xml:space="preserve">    b) Gotovinski ekvivalenti</t>
  </si>
  <si>
    <t>21, 22, 23</t>
  </si>
  <si>
    <t>2. Kratkoročna potraživanja (048 do 052)</t>
  </si>
  <si>
    <t xml:space="preserve">    a) Kupci - povezana pravna lica</t>
  </si>
  <si>
    <t xml:space="preserve">    b) Kupci u zemlji</t>
  </si>
  <si>
    <t xml:space="preserve">    c) Kupci u inostranstvu</t>
  </si>
  <si>
    <t xml:space="preserve">    d) Potraživanja iz specifičnih poslova</t>
  </si>
  <si>
    <t xml:space="preserve">    e) Druga kratkoročna potraživanja</t>
  </si>
  <si>
    <t>3. Kratkoročni finansijski plasmani (054 do 060)</t>
  </si>
  <si>
    <t xml:space="preserve">    a) Kratkoročni krediti povezanim pravnim licima</t>
  </si>
  <si>
    <t xml:space="preserve">    b) Kratkoročni krediti dati u zemlji</t>
  </si>
  <si>
    <t xml:space="preserve">    c) Kratkoročni krediti dati u inostranstvo</t>
  </si>
  <si>
    <t>243, 244</t>
  </si>
  <si>
    <t xml:space="preserve">    d) Kratkoročni dio dugoročnih plasmana</t>
  </si>
  <si>
    <t xml:space="preserve">    e) Finansijska sredstva namijenjena trgovanju</t>
  </si>
  <si>
    <t xml:space="preserve">    f) Druga finansijska sredstva po fer vrijednosti</t>
  </si>
  <si>
    <t xml:space="preserve">    g) Ostali kratkoročni plasmani</t>
  </si>
  <si>
    <t>4. Potraživanja za PDV</t>
  </si>
  <si>
    <t>28 bez 288</t>
  </si>
  <si>
    <t>5. Aktivna vremenska razgraničenja</t>
  </si>
  <si>
    <t>D) ODLOŽENA POREZNA SREDSTVA</t>
  </si>
  <si>
    <t>E) GUBITAK IZNAD VISINE KAPITALA</t>
  </si>
  <si>
    <t>Vanbilansna aktiva</t>
  </si>
  <si>
    <t>Ukupno aktiva (065+066)</t>
  </si>
  <si>
    <t>1. Dionički kapital</t>
  </si>
  <si>
    <t>2. Udjeli članova društva sa ograničenom odgovornošću</t>
  </si>
  <si>
    <t>3. Zadružni udjeli</t>
  </si>
  <si>
    <t>4. Ulozi</t>
  </si>
  <si>
    <t>5. Državni kapital</t>
  </si>
  <si>
    <t>6. Ostali osnovni kapital</t>
  </si>
  <si>
    <t>II. Upisani neuplaćeni kapital</t>
  </si>
  <si>
    <t>III. Emisiona premija</t>
  </si>
  <si>
    <t>1. Zakonske rezerve</t>
  </si>
  <si>
    <t>2. Statutarne i druge rezerve</t>
  </si>
  <si>
    <t>dio 33</t>
  </si>
  <si>
    <t>V. Revalorizacione rezerve</t>
  </si>
  <si>
    <t>VI. Nerealizovani dobici</t>
  </si>
  <si>
    <t>VII. Nerealizovani gubici</t>
  </si>
  <si>
    <t>1. Neraspoređena dobit ranijih godina</t>
  </si>
  <si>
    <t>2. Neraspoređena dobit izvještajne godine</t>
  </si>
  <si>
    <t>3. Neraspoređeni višak prihoda ranijih godina</t>
  </si>
  <si>
    <t>4. Neraspoređeni višak prihoda izvještajne godine</t>
  </si>
  <si>
    <t>1. Gubitak ranijih godina</t>
  </si>
  <si>
    <t>2. Gubitak izvještajne godine</t>
  </si>
  <si>
    <t>3. Nepokriveni višak rashoda ranijih godina</t>
  </si>
  <si>
    <t>4. Nepokriveni višak rashoda izvještajne godine</t>
  </si>
  <si>
    <t>X. Otkupljene vlastite dionice i udjeli</t>
  </si>
  <si>
    <t>dio 40</t>
  </si>
  <si>
    <t>1. Dugoročna rezervisanja za troškove i rizike</t>
  </si>
  <si>
    <t>2. Dugoročna razgraničenja</t>
  </si>
  <si>
    <t>1. Obaveze koje se mogu konvertovati u kapital</t>
  </si>
  <si>
    <t>2. Obaveze prema povezanim pravnim licima</t>
  </si>
  <si>
    <t>3. Obaveze po dugoročnim vrijednosnim papirima</t>
  </si>
  <si>
    <t>413, 414</t>
  </si>
  <si>
    <t>4. Dugoročni krediti</t>
  </si>
  <si>
    <t>415, 416</t>
  </si>
  <si>
    <t>5. Dugoročne obaveze po finansijskom lizingu</t>
  </si>
  <si>
    <t>6. Dugor. obaveze po fer vrijednosti kroz račun dobiti i gubitka</t>
  </si>
  <si>
    <t>7. Ostale dugoročne obaveze</t>
  </si>
  <si>
    <t>D) ODLOŽENE POREZNE OBAVEZE</t>
  </si>
  <si>
    <t>1. Obaveze prema povezanim pravnim licima</t>
  </si>
  <si>
    <t>2. Obaveze po kratkoročnim vrijednosnim papirima</t>
  </si>
  <si>
    <t>3. Kratkoročni krediti uzeti u zemlji</t>
  </si>
  <si>
    <t>4. Kratkoročni krediti uzeti u inostranstvu</t>
  </si>
  <si>
    <t>424, 425</t>
  </si>
  <si>
    <t>5. Kratkoročni dio dugoročnih obaveza</t>
  </si>
  <si>
    <t>6. Kratk. Obaveze po fer vrijednosti kroz račun dobiti i gubitka</t>
  </si>
  <si>
    <t>7. Ostale kratkoročne finansijske obaveze</t>
  </si>
  <si>
    <t>1. Primljeni avansi, depoziti i kaucije</t>
  </si>
  <si>
    <t>2. Dobavljači - povezana pravna lica</t>
  </si>
  <si>
    <t>3. Dobavljači u zemlji</t>
  </si>
  <si>
    <t>4. Dobavljači u inostranstvu</t>
  </si>
  <si>
    <t>5. Ostale obaveze iz poslovanja</t>
  </si>
  <si>
    <t>III. Obaveze iz specifičnih poslova</t>
  </si>
  <si>
    <t>450 do 452</t>
  </si>
  <si>
    <t>1. Obaveze po osnovu plaća i naknada plaća</t>
  </si>
  <si>
    <t>453 do 455</t>
  </si>
  <si>
    <t>2. Obaveze po osnovu naknada plaća koje se refundiraju</t>
  </si>
  <si>
    <t>456 do 458</t>
  </si>
  <si>
    <t>3. Obaveze za ostala primanja zaposlenih</t>
  </si>
  <si>
    <t>V. Druge obaveze</t>
  </si>
  <si>
    <t>VI. Obaveze za PDV</t>
  </si>
  <si>
    <t>48 bez 481</t>
  </si>
  <si>
    <t>VII. Obaveze za ostale poreze i druge dažbine</t>
  </si>
  <si>
    <t>VIII. Obaveze za porez na dobit</t>
  </si>
  <si>
    <t>49 bez 495</t>
  </si>
  <si>
    <t>F) PASIVNA VREMENSKA RAZGRANIČENJA</t>
  </si>
  <si>
    <t>G) ODLOŽENE POREZNE OBAVEZE</t>
  </si>
  <si>
    <t>Vanbilansna pasiva</t>
  </si>
  <si>
    <t>Ukupno pasiva (166+167)</t>
  </si>
  <si>
    <t xml:space="preserve">Iznos predhodne godine </t>
  </si>
  <si>
    <t xml:space="preserve">         IZVJEŠTAJ O GOTOVINSKIM TOKOVIMA</t>
  </si>
  <si>
    <t xml:space="preserve">        INDIREKTNA METODA</t>
  </si>
  <si>
    <t>u KM</t>
  </si>
  <si>
    <t>O P I S</t>
  </si>
  <si>
    <t>Ozn. (+,-)</t>
  </si>
  <si>
    <t>Oznaka za AOP</t>
  </si>
  <si>
    <t>Tekuća godina</t>
  </si>
  <si>
    <t>Prethodna godina</t>
  </si>
  <si>
    <t>1.</t>
  </si>
  <si>
    <t>Neto dobit (gubitak) za period</t>
  </si>
  <si>
    <t>Usklađenje za:</t>
  </si>
  <si>
    <t>2.</t>
  </si>
  <si>
    <t>Amortizacija / vrijednost usklađenja nematerijalnih sredstava</t>
  </si>
  <si>
    <t>3.</t>
  </si>
  <si>
    <t>+(-)</t>
  </si>
  <si>
    <t>4.</t>
  </si>
  <si>
    <t>Amortizacija / vrijednost usklađenja materijalnih sredstava</t>
  </si>
  <si>
    <t>5.</t>
  </si>
  <si>
    <t>6.</t>
  </si>
  <si>
    <t>Usklađenja iz osnova dugoročnih finansijskih sredstava</t>
  </si>
  <si>
    <t>7.</t>
  </si>
  <si>
    <t>Nerealizovani rashodi (prihodi) od kursnih razlika</t>
  </si>
  <si>
    <t>8.</t>
  </si>
  <si>
    <t>Ostala usklađenja za negotovinske stavke i gotovinski tokovi koji se odnose na ulagačke i finansijske aktivnosti</t>
  </si>
  <si>
    <t>9.</t>
  </si>
  <si>
    <t>10.</t>
  </si>
  <si>
    <t>11.</t>
  </si>
  <si>
    <t>12.</t>
  </si>
  <si>
    <t>Smanjenje (povećanje) drugih potraživanja</t>
  </si>
  <si>
    <t>13.</t>
  </si>
  <si>
    <t>14.</t>
  </si>
  <si>
    <t>Povećanje (smanjenje) obaveza prema dobavljačima</t>
  </si>
  <si>
    <t>15.</t>
  </si>
  <si>
    <t>16.</t>
  </si>
  <si>
    <t>17.</t>
  </si>
  <si>
    <t>18.</t>
  </si>
  <si>
    <t>B. GOVINSKI TOKOVI IZ ULAGAČKIH AKTIVNOSTI</t>
  </si>
  <si>
    <t>19.</t>
  </si>
  <si>
    <t>20.</t>
  </si>
  <si>
    <t>Prilivi iz osnova kratkoročnih finansijskih plasmana</t>
  </si>
  <si>
    <t>21.</t>
  </si>
  <si>
    <t>Prilivi iz osnova prodaje dionica i udjela</t>
  </si>
  <si>
    <t>22.</t>
  </si>
  <si>
    <t>Prilivi iz osnova prodaje stalnih sredstava</t>
  </si>
  <si>
    <t>23.</t>
  </si>
  <si>
    <t>Prilivi iz osnova kamata</t>
  </si>
  <si>
    <t>24.</t>
  </si>
  <si>
    <t>Prilivi od dividendi i učešća u dobiti</t>
  </si>
  <si>
    <t>25.</t>
  </si>
  <si>
    <t>Prilivi iz osnova ostalih dugoročnih finansijskih plasmana</t>
  </si>
  <si>
    <t>26.</t>
  </si>
  <si>
    <t>27.</t>
  </si>
  <si>
    <t>Odlivi iz osnova kratkoročnih finansijskih plasmana</t>
  </si>
  <si>
    <t>28.</t>
  </si>
  <si>
    <t>Odlivi iz osnova kupovine dionica i udjela</t>
  </si>
  <si>
    <t>29.</t>
  </si>
  <si>
    <t>Odlivi iz osnova kupovine stalnih sredstava</t>
  </si>
  <si>
    <t>30.</t>
  </si>
  <si>
    <t>Odlivi iz osnova ostalih dugoročnih finansijskih plasmana</t>
  </si>
  <si>
    <t>32.</t>
  </si>
  <si>
    <t>C. GOTOVINSKI TOKOVI IZ FINANSIJSKIH AKTIVNOSTI</t>
  </si>
  <si>
    <t>33.</t>
  </si>
  <si>
    <t>34.</t>
  </si>
  <si>
    <t>Prilivi iz osnova povećanja osnovnog kapitala</t>
  </si>
  <si>
    <t>35.</t>
  </si>
  <si>
    <t>Prilivi iz osnova dugoročnih kredita</t>
  </si>
  <si>
    <t>36.</t>
  </si>
  <si>
    <t>Prilivi iz osnova kratkoročnih kredita</t>
  </si>
  <si>
    <t>37.</t>
  </si>
  <si>
    <t>Prilivi iz osnova ostalih dugoročnih i kratkoročnih obaveza</t>
  </si>
  <si>
    <t>38.</t>
  </si>
  <si>
    <t>39.</t>
  </si>
  <si>
    <t>Odlivi iz osnova otkupa vlastitih dionica i udjela</t>
  </si>
  <si>
    <t>40.</t>
  </si>
  <si>
    <t>Odlivi iz osnova dugoročnih kredita</t>
  </si>
  <si>
    <t>41.</t>
  </si>
  <si>
    <t>Odlivi iz osnova kratkoročnih kredita</t>
  </si>
  <si>
    <t>42.</t>
  </si>
  <si>
    <t>Odlivi iz osnova finansijskog lizinga</t>
  </si>
  <si>
    <t>43.</t>
  </si>
  <si>
    <t>Odlivi iz osnova isplaćenih dividendi</t>
  </si>
  <si>
    <t>44.</t>
  </si>
  <si>
    <t>Odlivi iz osnova ostalih dugoročnih i kratkoročnih obaveza</t>
  </si>
  <si>
    <t>45.</t>
  </si>
  <si>
    <t>46.</t>
  </si>
  <si>
    <t>47.</t>
  </si>
  <si>
    <t>D. UKUPNI PRILIVI GOTOVINE (18+31+45)</t>
  </si>
  <si>
    <t>48.</t>
  </si>
  <si>
    <t>E. UKUPNI ODLIVI GOTOVINE (18+32+46)</t>
  </si>
  <si>
    <t>49.</t>
  </si>
  <si>
    <t>F. NETO PRILIV GOTOVINE (47-48)</t>
  </si>
  <si>
    <t>50.</t>
  </si>
  <si>
    <t>G. NETO ODLIV GOTOVINE (48-47)</t>
  </si>
  <si>
    <t>51.</t>
  </si>
  <si>
    <t>H. Gotovina na početku izvještajnog perioda</t>
  </si>
  <si>
    <t>52.</t>
  </si>
  <si>
    <t>I. Pozitivne kursne razlike iz osnova preračuna gotovine</t>
  </si>
  <si>
    <t>53.</t>
  </si>
  <si>
    <t>J. Negativne kursne razlike iz osnova preračuna gotovine</t>
  </si>
  <si>
    <t>54.</t>
  </si>
  <si>
    <t>K. Gotovina na kraju izvještajnog perioda (51+49-50+52-53)</t>
  </si>
  <si>
    <t>R.Br.</t>
  </si>
  <si>
    <t>Bosnalijek d.d</t>
  </si>
  <si>
    <t>1. Stanje na dan 31. 12. 2009.godine</t>
  </si>
  <si>
    <t>Jukićeva 53, 71000 Sarajevo</t>
  </si>
  <si>
    <t>www.bosnalijek.ba</t>
  </si>
  <si>
    <t>info@bosnalijek.ba</t>
  </si>
  <si>
    <t>Proizvodnja i prodaja farmaceutskih preparata</t>
  </si>
  <si>
    <t>KPMG BH d.o.o. , Sarajevo</t>
  </si>
  <si>
    <t>Ne</t>
  </si>
  <si>
    <t>25.06.2011. godine u Sarajevu</t>
  </si>
  <si>
    <t>Dobit ostvarena u 2010. godini, u iznosu od 4,181.658,03 KM, raspoređena za investiranje u unapređenje i razvoj djelatnosti Društva, a dio dobiti ostvarene u 2009. godini, u iznosu od 8,089.823,31 KM je raspoređen u fond rezervi Društva.</t>
  </si>
  <si>
    <t xml:space="preserve">Izvještaj sastavio/la: </t>
  </si>
  <si>
    <t>Edin Arslanagić</t>
  </si>
  <si>
    <t>Dejan Đorđević</t>
  </si>
  <si>
    <t>Vlastite dionice</t>
  </si>
  <si>
    <t>4. Ponovo iskazano stanje na dan 31. 12. 2009, odnosno 01.01.2010. godine (901±902±903)</t>
  </si>
  <si>
    <t>8.a.Prenos (sa) na</t>
  </si>
  <si>
    <t>12. Stanje na dan 31. 12. 2010. godine</t>
  </si>
  <si>
    <t>18.a.Prenos (sa) na</t>
  </si>
  <si>
    <t>Bosnalijek, farmaceutska i hemijska industrija, dioničko društvo;
Bosnalijek d.d.</t>
  </si>
  <si>
    <t>Veljko Trivun – Predsjednik;
Rifat Klopić - član;
Abdulhakim M. El Misurati - član;
Abdul - Umid Šalaka - član;
Edin Buljubašić – član</t>
  </si>
  <si>
    <t>Željko Kordić, predsjednik;
Rabija Avduli, član;
Sead Sarvan, član</t>
  </si>
  <si>
    <t xml:space="preserve">2 ureda u BiH,
2 preduzeća u inostranstvu,
9 predstavništva u inostranstvu i
8 zastupnika u inostranstvu  </t>
  </si>
  <si>
    <t>tel: +387 33 254 401;
fax: +387 33 664 971</t>
  </si>
  <si>
    <t>Edin Arslanagić - Direktor;
Belma Abazović - Izvršni direktor za proizvodnju i razvoj;
Šefik Handžić - Izvršni direktor za opšte finansije;
Nermin Zubčević - Izvršni direktor za kvalitet i regulativu</t>
  </si>
  <si>
    <t xml:space="preserve">7.596.256 redovnih dionica sa nominalnom cijenom od 10,00 KM i
233.731 dionica za zaposlene nominalne vrijednosti 10,00 KM </t>
  </si>
  <si>
    <t xml:space="preserve"> Federalno ministarstvo energije, rudarstva i industrije - 19,26 %;
The Economic and Social Development Fund ( LYBIA ) - 8,78 %;
International Finance Corporation ( USA ) - 8,37 %</t>
  </si>
  <si>
    <t>1. Izbor predsjednika Skupštine i dva ovjerivača zapisnika Skupštine;
2. Usvajanje Godišnjeg izvještaja o poslovanju Društva za 2010. godinu, sa izvještajima revizora, Nadzornog odbora i Odbora za reviziju;
3. Donošenje Odluke o raspodjeli i načinu upotrebe dobiti, ostvarene po Godišnjem izvještaju o poslovanju Društva za 2010. godinu;
4. Donošenje Odluke o rasporedu dijela dobiti ostvarene u 2009. godini u fond rezervi Društva;
5. Usvajanje Poslovnog plana Društva za 2011. godinu;
6. Donošenje Odluke o ovlaštenju Nadzornog odbora za donošenje odluke o povećanju osnovnog kapitala Društva emisijom novih dionica.</t>
  </si>
  <si>
    <r>
      <t>Poslovni prihodi</t>
    </r>
    <r>
      <rPr>
        <i/>
        <sz val="10"/>
        <rFont val="Times New Roman"/>
        <family val="1"/>
      </rPr>
      <t xml:space="preserve"> (202+206+210+211)</t>
    </r>
  </si>
  <si>
    <r>
      <t>Poslovni rashodi</t>
    </r>
    <r>
      <rPr>
        <i/>
        <sz val="10"/>
        <rFont val="Times New Roman"/>
        <family val="1"/>
      </rPr>
      <t xml:space="preserve"> (213+214+215+219+220+221+222-223+224)</t>
    </r>
  </si>
  <si>
    <r>
      <t>Dobit od poslovnih aktivnosti</t>
    </r>
    <r>
      <rPr>
        <i/>
        <sz val="10"/>
        <rFont val="Times New Roman"/>
        <family val="1"/>
      </rPr>
      <t xml:space="preserve"> (201-212)</t>
    </r>
  </si>
  <si>
    <r>
      <t>Gubitak od poslovnih aktivnosti</t>
    </r>
    <r>
      <rPr>
        <i/>
        <sz val="10"/>
        <rFont val="Times New Roman"/>
        <family val="1"/>
      </rPr>
      <t xml:space="preserve"> (212-201)</t>
    </r>
  </si>
  <si>
    <r>
      <t>Finansijski prihodi</t>
    </r>
    <r>
      <rPr>
        <i/>
        <sz val="10"/>
        <rFont val="Times New Roman"/>
        <family val="1"/>
      </rPr>
      <t xml:space="preserve"> (228 do 233)</t>
    </r>
  </si>
  <si>
    <r>
      <t>Finansijski rashodi</t>
    </r>
    <r>
      <rPr>
        <i/>
        <sz val="10"/>
        <rFont val="Times New Roman"/>
        <family val="1"/>
      </rPr>
      <t xml:space="preserve"> (235 do 239)</t>
    </r>
  </si>
  <si>
    <r>
      <t>Dobit od finansijskih aktivnosti</t>
    </r>
    <r>
      <rPr>
        <i/>
        <sz val="10"/>
        <rFont val="Times New Roman"/>
        <family val="1"/>
      </rPr>
      <t xml:space="preserve"> (227-234)</t>
    </r>
  </si>
  <si>
    <r>
      <t>Gubitak od finansijskih aktivnosti</t>
    </r>
    <r>
      <rPr>
        <i/>
        <sz val="10"/>
        <rFont val="Times New Roman"/>
        <family val="1"/>
      </rPr>
      <t xml:space="preserve"> (234-227)</t>
    </r>
  </si>
  <si>
    <r>
      <t>Dobit redovne aktivnosti</t>
    </r>
    <r>
      <rPr>
        <i/>
        <sz val="10"/>
        <rFont val="Times New Roman"/>
        <family val="1"/>
      </rPr>
      <t xml:space="preserve"> (225-226+240-241) &gt; 0</t>
    </r>
  </si>
  <si>
    <r>
      <t>Gubitak redovne aktivnosti</t>
    </r>
    <r>
      <rPr>
        <i/>
        <sz val="10"/>
        <rFont val="Times New Roman"/>
        <family val="1"/>
      </rPr>
      <t xml:space="preserve"> (225-226+240-241) &lt; 0</t>
    </r>
  </si>
  <si>
    <r>
      <t>Ostali prihodi i dobici</t>
    </r>
    <r>
      <rPr>
        <i/>
        <sz val="10"/>
        <rFont val="Times New Roman"/>
        <family val="1"/>
      </rPr>
      <t>, osim iz osnova stalnih sredstava namijenjenih prodaji i obustavljenog poslovanja (245 do 253)</t>
    </r>
  </si>
  <si>
    <r>
      <t>Ostali rashodi u gubici</t>
    </r>
    <r>
      <rPr>
        <i/>
        <sz val="10"/>
        <rFont val="Times New Roman"/>
        <family val="1"/>
      </rPr>
      <t>, osim iz osnova stalnih sredstava namijenjenih prodaji i obustavljenog poslovanja (255 do 263)</t>
    </r>
  </si>
  <si>
    <r>
      <t>Dobit po osnovu ostalih prihoda i rashoda</t>
    </r>
    <r>
      <rPr>
        <i/>
        <sz val="10"/>
        <rFont val="Times New Roman"/>
        <family val="1"/>
      </rPr>
      <t xml:space="preserve"> (244-254)</t>
    </r>
  </si>
  <si>
    <r>
      <t>Gubitak po osnovu ostalih prihoda i rashoda</t>
    </r>
    <r>
      <rPr>
        <i/>
        <sz val="10"/>
        <rFont val="Times New Roman"/>
        <family val="1"/>
      </rPr>
      <t xml:space="preserve"> (254-244)</t>
    </r>
  </si>
  <si>
    <r>
      <t>Prihodi iz osnova usklađivanja vrijednosti</t>
    </r>
    <r>
      <rPr>
        <i/>
        <sz val="10"/>
        <rFont val="Times New Roman"/>
        <family val="1"/>
      </rPr>
      <t xml:space="preserve"> (267 do 275)</t>
    </r>
  </si>
  <si>
    <r>
      <t>Rashodi iz osnova usklađivanja vrijednosti</t>
    </r>
    <r>
      <rPr>
        <i/>
        <sz val="10"/>
        <rFont val="Times New Roman"/>
        <family val="1"/>
      </rPr>
      <t xml:space="preserve"> (277 do 284)</t>
    </r>
  </si>
  <si>
    <r>
      <t xml:space="preserve">Povećanje vrijednosti specifičnih stalnih sredstava </t>
    </r>
    <r>
      <rPr>
        <i/>
        <sz val="10"/>
        <rFont val="Times New Roman"/>
        <family val="1"/>
      </rPr>
      <t>(286 do 288)</t>
    </r>
  </si>
  <si>
    <r>
      <t xml:space="preserve">Smanjenje vrijednosti specifičnih stalnih sredstava </t>
    </r>
    <r>
      <rPr>
        <i/>
        <sz val="10"/>
        <rFont val="Times New Roman"/>
        <family val="1"/>
      </rPr>
      <t>(290 do 292)</t>
    </r>
  </si>
  <si>
    <r>
      <t xml:space="preserve">Dobit od usklađivanja vrijednosti </t>
    </r>
    <r>
      <rPr>
        <i/>
        <sz val="10"/>
        <rFont val="Times New Roman"/>
        <family val="1"/>
      </rPr>
      <t>(266-276+285-289) &gt; 0</t>
    </r>
  </si>
  <si>
    <r>
      <t xml:space="preserve">Gubitak od usklađivanja vrijednosti </t>
    </r>
    <r>
      <rPr>
        <i/>
        <sz val="10"/>
        <rFont val="Times New Roman"/>
        <family val="1"/>
      </rPr>
      <t>(266-276+285-289) &lt; 0</t>
    </r>
  </si>
  <si>
    <r>
      <t xml:space="preserve">Neto dobit neprekinutog poslovanja </t>
    </r>
    <r>
      <rPr>
        <i/>
        <sz val="10"/>
        <rFont val="Times New Roman"/>
        <family val="1"/>
      </rPr>
      <t>(297-298-299-300+301) &gt; 0</t>
    </r>
  </si>
  <si>
    <r>
      <t xml:space="preserve">Neto gubitak neprekinutog poslovanja </t>
    </r>
    <r>
      <rPr>
        <i/>
        <sz val="10"/>
        <rFont val="Times New Roman"/>
        <family val="1"/>
      </rPr>
      <t>(297-298-299-300+301) &lt; 0</t>
    </r>
  </si>
  <si>
    <r>
      <t xml:space="preserve">Dobit od prekinutog poslovanja </t>
    </r>
    <r>
      <rPr>
        <i/>
        <sz val="10"/>
        <rFont val="Times New Roman"/>
        <family val="1"/>
      </rPr>
      <t>(304-305)</t>
    </r>
  </si>
  <si>
    <r>
      <t xml:space="preserve">Gubitak od prekinutog poslovanja </t>
    </r>
    <r>
      <rPr>
        <i/>
        <sz val="10"/>
        <rFont val="Times New Roman"/>
        <family val="1"/>
      </rPr>
      <t>(305-304)</t>
    </r>
  </si>
  <si>
    <r>
      <t xml:space="preserve">Neto dobit od prekinutog poslovanja </t>
    </r>
    <r>
      <rPr>
        <i/>
        <sz val="10"/>
        <rFont val="Times New Roman"/>
        <family val="1"/>
      </rPr>
      <t>(306-307-308) &gt; 0</t>
    </r>
  </si>
  <si>
    <r>
      <t xml:space="preserve">Neto gubitak od prekinutog poslovanja </t>
    </r>
    <r>
      <rPr>
        <i/>
        <sz val="10"/>
        <rFont val="Times New Roman"/>
        <family val="1"/>
      </rPr>
      <t>(306-307-308) &lt; 0</t>
    </r>
  </si>
  <si>
    <r>
      <t>Neto dobit perioda</t>
    </r>
    <r>
      <rPr>
        <i/>
        <sz val="10"/>
        <rFont val="Times New Roman"/>
        <family val="1"/>
      </rPr>
      <t xml:space="preserve"> (302-303+309-310) &gt; 0</t>
    </r>
  </si>
  <si>
    <r>
      <t>Neto gubitak perioda</t>
    </r>
    <r>
      <rPr>
        <i/>
        <sz val="10"/>
        <rFont val="Times New Roman"/>
        <family val="1"/>
      </rPr>
      <t xml:space="preserve"> (302-303+309-310) &lt; 0</t>
    </r>
  </si>
  <si>
    <r>
      <t>Ostala sveobuhvatna dobit prije poreza</t>
    </r>
    <r>
      <rPr>
        <i/>
        <sz val="10"/>
        <rFont val="Times New Roman"/>
        <family val="1"/>
      </rPr>
      <t xml:space="preserve"> (314-321)</t>
    </r>
  </si>
  <si>
    <r>
      <t>Ostali sveobuhvatni gubitak prije poreza</t>
    </r>
    <r>
      <rPr>
        <i/>
        <sz val="10"/>
        <rFont val="Times New Roman"/>
        <family val="1"/>
      </rPr>
      <t xml:space="preserve"> (321-314)</t>
    </r>
  </si>
  <si>
    <r>
      <t xml:space="preserve">Neto ostala sveobuhvatna dobit </t>
    </r>
    <r>
      <rPr>
        <i/>
        <sz val="10"/>
        <rFont val="Times New Roman"/>
        <family val="1"/>
      </rPr>
      <t>(327-328-329) &gt; 0</t>
    </r>
  </si>
  <si>
    <r>
      <t xml:space="preserve">Neto ostali sveobuhvatni gubitak </t>
    </r>
    <r>
      <rPr>
        <i/>
        <sz val="10"/>
        <rFont val="Times New Roman"/>
        <family val="1"/>
      </rPr>
      <t>(327-328-329) &lt; 0</t>
    </r>
  </si>
  <si>
    <r>
      <t xml:space="preserve">Ukupna neto sveobuhvatna dobit perioda </t>
    </r>
    <r>
      <rPr>
        <i/>
        <sz val="10"/>
        <rFont val="Times New Roman"/>
        <family val="1"/>
      </rPr>
      <t>(311-312+330-331) &gt; 0</t>
    </r>
  </si>
  <si>
    <r>
      <t xml:space="preserve">Ukupni neto sveobuhvatni gubitak perioda </t>
    </r>
    <r>
      <rPr>
        <i/>
        <sz val="10"/>
        <rFont val="Times New Roman"/>
        <family val="1"/>
      </rPr>
      <t>(311-312+330-331) &lt; 0</t>
    </r>
  </si>
  <si>
    <t xml:space="preserve"> Naziv emitenta:      Bosnalijek d.d.</t>
  </si>
  <si>
    <t>420059834009</t>
  </si>
  <si>
    <t>67 bez 673</t>
  </si>
  <si>
    <t>57 bez 573</t>
  </si>
  <si>
    <t>U Sarajevu,</t>
  </si>
  <si>
    <t>Broj dozvole 4322/5</t>
  </si>
  <si>
    <t>Šefik Handžić</t>
  </si>
  <si>
    <r>
      <t>A) STALNA SREDSTVA I DUGOROČNI PLASMANI</t>
    </r>
    <r>
      <rPr>
        <i/>
        <sz val="10"/>
        <rFont val="Times New Roman"/>
        <family val="1"/>
      </rPr>
      <t xml:space="preserve"> (002+008+014+015+020+021+030+033)</t>
    </r>
  </si>
  <si>
    <r>
      <t xml:space="preserve">I. Nematerijalna sredstva </t>
    </r>
    <r>
      <rPr>
        <i/>
        <sz val="10"/>
        <rFont val="Times New Roman"/>
        <family val="1"/>
      </rPr>
      <t>(003 do 007)</t>
    </r>
  </si>
  <si>
    <r>
      <t xml:space="preserve">II. Nekretnine, postrojenja i oprema </t>
    </r>
    <r>
      <rPr>
        <i/>
        <sz val="10"/>
        <rFont val="Times New Roman"/>
        <family val="1"/>
      </rPr>
      <t>(009 do 013)</t>
    </r>
  </si>
  <si>
    <r>
      <t xml:space="preserve">IV. Biološka sredstva </t>
    </r>
    <r>
      <rPr>
        <i/>
        <sz val="10"/>
        <rFont val="Times New Roman"/>
        <family val="1"/>
      </rPr>
      <t>(016 do 019)</t>
    </r>
  </si>
  <si>
    <r>
      <t>VI.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Dugoročni finansijski plasmani </t>
    </r>
    <r>
      <rPr>
        <i/>
        <sz val="10"/>
        <rFont val="Times New Roman"/>
        <family val="1"/>
      </rPr>
      <t>(022 do 029)</t>
    </r>
  </si>
  <si>
    <r>
      <t>VII.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Druga dugoročna potraživanja </t>
    </r>
    <r>
      <rPr>
        <i/>
        <sz val="10"/>
        <rFont val="Times New Roman"/>
        <family val="1"/>
      </rPr>
      <t>(031+032)</t>
    </r>
  </si>
  <si>
    <r>
      <t>VIII.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Dugoročna razgraničenja</t>
    </r>
  </si>
  <si>
    <r>
      <t>C) TEKUĆA SREDSTVA</t>
    </r>
    <r>
      <rPr>
        <i/>
        <sz val="10"/>
        <rFont val="Times New Roman"/>
        <family val="1"/>
      </rPr>
      <t xml:space="preserve"> (036+043)</t>
    </r>
  </si>
  <si>
    <r>
      <t xml:space="preserve">I. Zalihe i sredstva namijenjena prodaji </t>
    </r>
    <r>
      <rPr>
        <i/>
        <sz val="10"/>
        <rFont val="Times New Roman"/>
        <family val="1"/>
      </rPr>
      <t>(037 do 042)</t>
    </r>
  </si>
  <si>
    <r>
      <t xml:space="preserve">II. Gotovina, kratkoročna potraživanja i kratkoročni plasmani </t>
    </r>
    <r>
      <rPr>
        <i/>
        <sz val="10"/>
        <rFont val="Times New Roman"/>
        <family val="1"/>
      </rPr>
      <t>(044+047+053+061+062)</t>
    </r>
  </si>
  <si>
    <r>
      <t>POSLOVNA AKTIVA</t>
    </r>
    <r>
      <rPr>
        <i/>
        <sz val="10"/>
        <rFont val="Times New Roman"/>
        <family val="1"/>
      </rPr>
      <t xml:space="preserve"> (001+034+035+063+064)</t>
    </r>
  </si>
  <si>
    <r>
      <t xml:space="preserve">A) KAPITAL </t>
    </r>
    <r>
      <rPr>
        <i/>
        <sz val="10"/>
        <rFont val="Times New Roman"/>
        <family val="1"/>
      </rPr>
      <t>(102-109+110+111+114+115-116+117-122-127)</t>
    </r>
  </si>
  <si>
    <r>
      <t xml:space="preserve">I. Osnovni kapital </t>
    </r>
    <r>
      <rPr>
        <i/>
        <sz val="10"/>
        <rFont val="Times New Roman"/>
        <family val="1"/>
      </rPr>
      <t>(103 do 108)</t>
    </r>
  </si>
  <si>
    <r>
      <t xml:space="preserve">IV. Rezerve </t>
    </r>
    <r>
      <rPr>
        <i/>
        <sz val="10"/>
        <rFont val="Times New Roman"/>
        <family val="1"/>
      </rPr>
      <t>(112+113)</t>
    </r>
  </si>
  <si>
    <r>
      <t xml:space="preserve">VIII. Neraspoređena dobit </t>
    </r>
    <r>
      <rPr>
        <i/>
        <sz val="10"/>
        <rFont val="Times New Roman"/>
        <family val="1"/>
      </rPr>
      <t>(118 do 121)</t>
    </r>
  </si>
  <si>
    <r>
      <t xml:space="preserve">IX. Gubitak do visine kapitala </t>
    </r>
    <r>
      <rPr>
        <i/>
        <sz val="10"/>
        <rFont val="Times New Roman"/>
        <family val="1"/>
      </rPr>
      <t>(123 do 126)</t>
    </r>
  </si>
  <si>
    <r>
      <t xml:space="preserve">B) DUGOROČNA REZERVISANJA </t>
    </r>
    <r>
      <rPr>
        <i/>
        <sz val="10"/>
        <rFont val="Times New Roman"/>
        <family val="1"/>
      </rPr>
      <t>(129+130)</t>
    </r>
  </si>
  <si>
    <r>
      <t xml:space="preserve">C) DUGOROČNE OBAVEZE </t>
    </r>
    <r>
      <rPr>
        <i/>
        <sz val="10"/>
        <rFont val="Times New Roman"/>
        <family val="1"/>
      </rPr>
      <t>(132 do 138)</t>
    </r>
  </si>
  <si>
    <r>
      <t xml:space="preserve">E) KRATKOROČNE OBAVEZE </t>
    </r>
    <r>
      <rPr>
        <i/>
        <sz val="10"/>
        <rFont val="Times New Roman"/>
        <family val="1"/>
      </rPr>
      <t>(141+149+155+156+160+161+162+163)</t>
    </r>
  </si>
  <si>
    <r>
      <t xml:space="preserve">I. Kratkoročne finansijske obaveze </t>
    </r>
    <r>
      <rPr>
        <i/>
        <sz val="10"/>
        <rFont val="Times New Roman"/>
        <family val="1"/>
      </rPr>
      <t>(142 do 148)</t>
    </r>
  </si>
  <si>
    <r>
      <t xml:space="preserve">II. Obaveze iz poslovanja </t>
    </r>
    <r>
      <rPr>
        <i/>
        <sz val="10"/>
        <rFont val="Times New Roman"/>
        <family val="1"/>
      </rPr>
      <t>(150 do 154)</t>
    </r>
  </si>
  <si>
    <r>
      <t xml:space="preserve">IV. Obaveze po osnovu plaća, naknada i ostalih primanja zaposlenih </t>
    </r>
    <r>
      <rPr>
        <i/>
        <sz val="10"/>
        <rFont val="Times New Roman"/>
        <family val="1"/>
      </rPr>
      <t>(157 do 159)</t>
    </r>
  </si>
  <si>
    <r>
      <t xml:space="preserve">POSLOVNA PASIVA </t>
    </r>
    <r>
      <rPr>
        <i/>
        <sz val="10"/>
        <rFont val="Times New Roman"/>
        <family val="1"/>
      </rPr>
      <t>(101+128+131+139+140+164+165)</t>
    </r>
  </si>
  <si>
    <t>IZNOS tekuće godine</t>
  </si>
  <si>
    <t>IZNOS prethodne godine (neto)</t>
  </si>
  <si>
    <t>Iznos tekuće godine</t>
  </si>
  <si>
    <t>A. GOTOVINSKI TOKOVI IZ POSLOVNIH  AKTIVNOSTI</t>
  </si>
  <si>
    <t>15. Ponovo iskazano stanje na dan 31. 12. 2010.godine odnosno 01. 01. 2011.godine (912±913±914)</t>
  </si>
  <si>
    <t>JIB:</t>
  </si>
  <si>
    <t>Revalorizacione rezerve
(MRS 16 MRS 21 i MRS 38)</t>
  </si>
  <si>
    <t>od 01.01.do 30.09.2011.godine</t>
  </si>
  <si>
    <t>od 01.01.do 30.09.2011. godine</t>
  </si>
  <si>
    <t>na dan 30.09.2011. godine</t>
  </si>
  <si>
    <t xml:space="preserve">NO: Veljko Trivun - Predsjednik 897 (na početku perioda) i 897 (na kraju perioda);
Rifat Klopić - član 0 i 0;
Edin  Buljubašić - član 0 i 0;
Abdul - Umid Šalaka - član 14.229 i 14.229; 
Abdulhakim M.El Misurati - član 0 i 0;
UPRAVA:  Edin Arslanagić -  Direktor 34.592 i 34.592; 
Belma Abazović - Izvršni direktor za proizvodnju i razvoj 610 i 2.500;
Šefik Handžić - Izvršni direktor za opšte finansije 11.940 i 11.940;
Nermin Zubčević - Izvršni direktor za kvalitet i regulativu 1.120 i 2.543; </t>
  </si>
  <si>
    <t>za period koji se završava na dan 30.09.2011. godine</t>
  </si>
  <si>
    <t>za period od 01.01. do 30.09.2011. godine</t>
  </si>
  <si>
    <t xml:space="preserve">23. Stanje na dan 30.09.2011. godine </t>
  </si>
  <si>
    <t>UKUPNO
(3+4±5±6±7±8)</t>
  </si>
  <si>
    <t>UKUPNI KAPITAL (9+10)</t>
  </si>
  <si>
    <t>U Sarajevu, 24.10.2011. godine</t>
  </si>
  <si>
    <t>Dana 24.10.2011. godine</t>
  </si>
  <si>
    <t>Smanjenje neto dobiti od 11,2% u odnosu na stanje iz prehodnog izvještaja prouzrokovano je otpisom nenaplativih potraživanja od kupaca iz inostranstva.</t>
  </si>
</sst>
</file>

<file path=xl/styles.xml><?xml version="1.0" encoding="utf-8"?>
<styleSheet xmlns="http://schemas.openxmlformats.org/spreadsheetml/2006/main">
  <numFmts count="4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_-* #,##0\ _k_m_-;\-* #,##0\ _k_m_-;_-* &quot;-&quot;\ _k_m_-;_-@_-"/>
    <numFmt numFmtId="173" formatCode="_-* #,##0.00\ _k_m_-;\-* #,##0.00\ _k_m_-;_-* &quot;-&quot;??\ _k_m_-;_-@_-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"/>
    <numFmt numFmtId="179" formatCode="m/d/yyyy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0.000;[Red]0.000"/>
    <numFmt numFmtId="185" formatCode="0.00;[Red]0.00"/>
    <numFmt numFmtId="186" formatCode="0.00_ ;[Red]\-0.00\ "/>
    <numFmt numFmtId="187" formatCode="0;[Red]0"/>
    <numFmt numFmtId="188" formatCode="&quot;Da&quot;;&quot;Da&quot;;&quot;Ne&quot;"/>
    <numFmt numFmtId="189" formatCode="&quot;Istinito&quot;;&quot;Istinito&quot;;&quot;Neistinito&quot;"/>
    <numFmt numFmtId="190" formatCode="&quot;Uključeno&quot;;&quot;Uključeno&quot;;&quot;Isključeno&quot;"/>
    <numFmt numFmtId="191" formatCode="#,##0\ ;\(#,##0\)\ "/>
    <numFmt numFmtId="192" formatCode="[$-41A]d\.\ mmmm\ yyyy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_);_(* \(#,##0\);_(* &quot;-&quot;??_);_(@_)"/>
    <numFmt numFmtId="198" formatCode="[$-41A]dd\.\ mmmm\ yyyy"/>
  </numFmts>
  <fonts count="53">
    <font>
      <sz val="10"/>
      <name val="CRO_Dutch"/>
      <family val="0"/>
    </font>
    <font>
      <b/>
      <sz val="10"/>
      <name val="CRO_Dutch"/>
      <family val="0"/>
    </font>
    <font>
      <i/>
      <sz val="10"/>
      <name val="CRO_Dutch"/>
      <family val="0"/>
    </font>
    <font>
      <b/>
      <i/>
      <sz val="10"/>
      <name val="CRO_Dutch"/>
      <family val="0"/>
    </font>
    <font>
      <sz val="10"/>
      <name val="Arial"/>
      <family val="2"/>
    </font>
    <font>
      <sz val="8"/>
      <name val="Tahoma"/>
      <family val="2"/>
    </font>
    <font>
      <sz val="11"/>
      <name val="Times New Roman CE"/>
      <family val="1"/>
    </font>
    <font>
      <u val="single"/>
      <sz val="10"/>
      <color indexed="12"/>
      <name val="CRO_Dutch"/>
      <family val="0"/>
    </font>
    <font>
      <u val="single"/>
      <sz val="10"/>
      <color indexed="36"/>
      <name val="CRO_Dutch"/>
      <family val="0"/>
    </font>
    <font>
      <b/>
      <sz val="8"/>
      <name val="Tahoma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i/>
      <sz val="10"/>
      <color indexed="10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FF0000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name val="CRO_Dutch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6" fillId="31" borderId="6" applyFill="0" applyAlignment="0">
      <protection/>
    </xf>
    <xf numFmtId="0" fontId="43" fillId="0" borderId="7" applyNumberFormat="0" applyFill="0" applyAlignment="0" applyProtection="0"/>
    <xf numFmtId="0" fontId="44" fillId="32" borderId="0" applyNumberFormat="0" applyBorder="0" applyAlignment="0" applyProtection="0"/>
    <xf numFmtId="0" fontId="4" fillId="0" borderId="0">
      <alignment/>
      <protection/>
    </xf>
    <xf numFmtId="0" fontId="0" fillId="33" borderId="8" applyNumberFormat="0" applyFont="0" applyAlignment="0" applyProtection="0"/>
    <xf numFmtId="0" fontId="45" fillId="27" borderId="9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10" fillId="0" borderId="0" xfId="58" applyFont="1" applyFill="1" applyAlignment="1">
      <alignment horizontal="right"/>
      <protection/>
    </xf>
    <xf numFmtId="0" fontId="11" fillId="0" borderId="0" xfId="58" applyFont="1" applyBorder="1">
      <alignment/>
      <protection/>
    </xf>
    <xf numFmtId="0" fontId="10" fillId="0" borderId="0" xfId="0" applyFont="1" applyAlignment="1">
      <alignment/>
    </xf>
    <xf numFmtId="0" fontId="11" fillId="0" borderId="0" xfId="58" applyFont="1">
      <alignment/>
      <protection/>
    </xf>
    <xf numFmtId="0" fontId="10" fillId="0" borderId="0" xfId="58" applyFont="1">
      <alignment/>
      <protection/>
    </xf>
    <xf numFmtId="0" fontId="10" fillId="0" borderId="0" xfId="58" applyFont="1" applyAlignment="1">
      <alignment horizontal="center"/>
      <protection/>
    </xf>
    <xf numFmtId="0" fontId="10" fillId="0" borderId="0" xfId="58" applyFont="1" applyAlignment="1">
      <alignment/>
      <protection/>
    </xf>
    <xf numFmtId="0" fontId="10" fillId="0" borderId="11" xfId="58" applyFont="1" applyBorder="1">
      <alignment/>
      <protection/>
    </xf>
    <xf numFmtId="0" fontId="10" fillId="0" borderId="0" xfId="58" applyFont="1" applyBorder="1">
      <alignment/>
      <protection/>
    </xf>
    <xf numFmtId="0" fontId="11" fillId="0" borderId="11" xfId="58" applyFont="1" applyBorder="1">
      <alignment/>
      <protection/>
    </xf>
    <xf numFmtId="0" fontId="11" fillId="0" borderId="12" xfId="0" applyFont="1" applyBorder="1" applyAlignment="1">
      <alignment horizontal="justify" vertical="top" wrapText="1"/>
    </xf>
    <xf numFmtId="0" fontId="10" fillId="34" borderId="13" xfId="58" applyFont="1" applyFill="1" applyBorder="1" applyAlignment="1">
      <alignment horizontal="center"/>
      <protection/>
    </xf>
    <xf numFmtId="0" fontId="10" fillId="0" borderId="12" xfId="0" applyFont="1" applyBorder="1" applyAlignment="1">
      <alignment horizontal="justify" vertical="top" wrapText="1"/>
    </xf>
    <xf numFmtId="0" fontId="11" fillId="0" borderId="12" xfId="58" applyFont="1" applyBorder="1">
      <alignment/>
      <protection/>
    </xf>
    <xf numFmtId="0" fontId="10" fillId="0" borderId="12" xfId="58" applyFont="1" applyBorder="1" applyAlignment="1">
      <alignment horizontal="left" vertical="center"/>
      <protection/>
    </xf>
    <xf numFmtId="0" fontId="11" fillId="0" borderId="12" xfId="58" applyFont="1" applyBorder="1" applyAlignment="1">
      <alignment horizontal="left" vertical="center"/>
      <protection/>
    </xf>
    <xf numFmtId="0" fontId="11" fillId="0" borderId="11" xfId="58" applyFont="1" applyBorder="1" applyAlignment="1">
      <alignment horizontal="center" vertical="center"/>
      <protection/>
    </xf>
    <xf numFmtId="0" fontId="11" fillId="0" borderId="14" xfId="0" applyFont="1" applyBorder="1" applyAlignment="1">
      <alignment wrapText="1"/>
    </xf>
    <xf numFmtId="0" fontId="11" fillId="0" borderId="12" xfId="0" applyFont="1" applyBorder="1" applyAlignment="1">
      <alignment horizontal="center" vertical="center" wrapText="1"/>
    </xf>
    <xf numFmtId="0" fontId="10" fillId="0" borderId="0" xfId="58" applyFont="1" applyBorder="1" applyAlignment="1">
      <alignment horizontal="center" vertical="center"/>
      <protection/>
    </xf>
    <xf numFmtId="0" fontId="10" fillId="0" borderId="0" xfId="58" applyFont="1" applyFill="1" applyAlignment="1">
      <alignment horizontal="right" vertical="center"/>
      <protection/>
    </xf>
    <xf numFmtId="0" fontId="10" fillId="0" borderId="0" xfId="0" applyFont="1" applyAlignment="1">
      <alignment vertical="center"/>
    </xf>
    <xf numFmtId="0" fontId="11" fillId="0" borderId="0" xfId="58" applyFont="1" applyAlignment="1">
      <alignment vertical="center"/>
      <protection/>
    </xf>
    <xf numFmtId="0" fontId="10" fillId="0" borderId="0" xfId="58" applyFont="1" applyAlignment="1">
      <alignment vertical="center"/>
      <protection/>
    </xf>
    <xf numFmtId="0" fontId="10" fillId="0" borderId="0" xfId="58" applyFont="1" applyAlignment="1">
      <alignment horizontal="center" vertical="center"/>
      <protection/>
    </xf>
    <xf numFmtId="0" fontId="10" fillId="0" borderId="0" xfId="58" applyFont="1" applyBorder="1" applyAlignment="1">
      <alignment vertical="center"/>
      <protection/>
    </xf>
    <xf numFmtId="0" fontId="11" fillId="0" borderId="0" xfId="58" applyFont="1" applyBorder="1" applyAlignment="1">
      <alignment vertical="center"/>
      <protection/>
    </xf>
    <xf numFmtId="0" fontId="11" fillId="0" borderId="0" xfId="0" applyFont="1" applyAlignment="1">
      <alignment vertical="center"/>
    </xf>
    <xf numFmtId="0" fontId="11" fillId="0" borderId="12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right" vertical="center" wrapText="1"/>
    </xf>
    <xf numFmtId="191" fontId="10" fillId="0" borderId="12" xfId="0" applyNumberFormat="1" applyFont="1" applyBorder="1" applyAlignment="1">
      <alignment horizontal="right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0" xfId="58" applyFont="1" applyFill="1" applyAlignment="1">
      <alignment horizontal="right" vertical="top"/>
      <protection/>
    </xf>
    <xf numFmtId="0" fontId="10" fillId="35" borderId="13" xfId="58" applyFont="1" applyFill="1" applyBorder="1" applyAlignment="1">
      <alignment horizontal="center"/>
      <protection/>
    </xf>
    <xf numFmtId="0" fontId="11" fillId="0" borderId="12" xfId="0" applyFont="1" applyBorder="1" applyAlignment="1">
      <alignment horizontal="center" vertical="center"/>
    </xf>
    <xf numFmtId="0" fontId="10" fillId="0" borderId="0" xfId="58" applyFont="1" applyFill="1" applyBorder="1" applyAlignment="1">
      <alignment horizontal="right" vertical="center"/>
      <protection/>
    </xf>
    <xf numFmtId="0" fontId="10" fillId="0" borderId="1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11" fillId="0" borderId="18" xfId="0" applyFont="1" applyBorder="1" applyAlignment="1">
      <alignment vertical="center"/>
    </xf>
    <xf numFmtId="0" fontId="11" fillId="0" borderId="18" xfId="0" applyFont="1" applyBorder="1" applyAlignment="1">
      <alignment horizontal="left" vertical="center"/>
    </xf>
    <xf numFmtId="49" fontId="11" fillId="0" borderId="1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1" fillId="0" borderId="18" xfId="0" applyFont="1" applyBorder="1" applyAlignment="1">
      <alignment horizontal="left" vertical="center" wrapText="1"/>
    </xf>
    <xf numFmtId="4" fontId="11" fillId="0" borderId="18" xfId="0" applyNumberFormat="1" applyFont="1" applyBorder="1" applyAlignment="1">
      <alignment horizontal="right" vertical="center" wrapText="1"/>
    </xf>
    <xf numFmtId="191" fontId="10" fillId="0" borderId="12" xfId="58" applyNumberFormat="1" applyFont="1" applyBorder="1" applyAlignment="1">
      <alignment horizontal="right" vertical="center"/>
      <protection/>
    </xf>
    <xf numFmtId="191" fontId="11" fillId="0" borderId="12" xfId="58" applyNumberFormat="1" applyFont="1" applyBorder="1" applyAlignment="1">
      <alignment horizontal="right" vertical="center"/>
      <protection/>
    </xf>
    <xf numFmtId="191" fontId="11" fillId="0" borderId="12" xfId="58" applyNumberFormat="1" applyFont="1" applyBorder="1" applyAlignment="1">
      <alignment horizontal="center" vertical="center"/>
      <protection/>
    </xf>
    <xf numFmtId="191" fontId="11" fillId="0" borderId="18" xfId="58" applyNumberFormat="1" applyFont="1" applyBorder="1" applyAlignment="1">
      <alignment horizontal="right" vertical="center"/>
      <protection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horizontal="justify" vertical="center" wrapText="1"/>
    </xf>
    <xf numFmtId="0" fontId="10" fillId="0" borderId="12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10" fillId="0" borderId="0" xfId="58" applyFont="1" applyFill="1" applyBorder="1" applyAlignment="1">
      <alignment horizontal="right" vertical="center"/>
      <protection/>
    </xf>
    <xf numFmtId="0" fontId="11" fillId="0" borderId="1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right" vertical="center" wrapText="1"/>
    </xf>
    <xf numFmtId="191" fontId="10" fillId="0" borderId="12" xfId="0" applyNumberFormat="1" applyFont="1" applyBorder="1" applyAlignment="1">
      <alignment horizontal="right" vertical="center" wrapText="1"/>
    </xf>
    <xf numFmtId="191" fontId="11" fillId="0" borderId="12" xfId="0" applyNumberFormat="1" applyFont="1" applyBorder="1" applyAlignment="1">
      <alignment horizontal="right" vertical="center" wrapText="1"/>
    </xf>
    <xf numFmtId="191" fontId="10" fillId="0" borderId="12" xfId="0" applyNumberFormat="1" applyFont="1" applyBorder="1" applyAlignment="1">
      <alignment vertical="center" wrapText="1"/>
    </xf>
    <xf numFmtId="191" fontId="11" fillId="0" borderId="12" xfId="0" applyNumberFormat="1" applyFont="1" applyBorder="1" applyAlignment="1">
      <alignment vertical="center" wrapText="1"/>
    </xf>
    <xf numFmtId="3" fontId="11" fillId="0" borderId="12" xfId="0" applyNumberFormat="1" applyFont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0" fillId="0" borderId="14" xfId="58" applyFont="1" applyFill="1" applyBorder="1" applyAlignment="1">
      <alignment vertical="center" wrapText="1"/>
      <protection/>
    </xf>
    <xf numFmtId="0" fontId="10" fillId="0" borderId="14" xfId="0" applyFont="1" applyBorder="1" applyAlignment="1">
      <alignment horizontal="right" vertical="center" wrapText="1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35" borderId="12" xfId="0" applyFont="1" applyFill="1" applyBorder="1" applyAlignment="1">
      <alignment vertical="center"/>
    </xf>
    <xf numFmtId="0" fontId="10" fillId="0" borderId="0" xfId="58" applyFont="1" applyBorder="1" applyAlignment="1">
      <alignment horizontal="left" wrapText="1"/>
      <protection/>
    </xf>
    <xf numFmtId="0" fontId="10" fillId="34" borderId="12" xfId="58" applyFont="1" applyFill="1" applyBorder="1" applyAlignment="1">
      <alignment horizontal="center" vertical="center"/>
      <protection/>
    </xf>
    <xf numFmtId="0" fontId="10" fillId="0" borderId="12" xfId="0" applyFont="1" applyBorder="1" applyAlignment="1">
      <alignment horizontal="justify" vertical="center" wrapText="1"/>
    </xf>
    <xf numFmtId="0" fontId="11" fillId="0" borderId="12" xfId="58" applyFont="1" applyBorder="1" applyAlignment="1">
      <alignment vertical="center"/>
      <protection/>
    </xf>
    <xf numFmtId="0" fontId="10" fillId="0" borderId="12" xfId="58" applyFont="1" applyBorder="1" applyAlignment="1">
      <alignment horizontal="left" vertical="center"/>
      <protection/>
    </xf>
    <xf numFmtId="0" fontId="11" fillId="0" borderId="12" xfId="58" applyFont="1" applyBorder="1" applyAlignment="1">
      <alignment horizontal="left" vertical="center"/>
      <protection/>
    </xf>
    <xf numFmtId="0" fontId="11" fillId="0" borderId="12" xfId="58" applyFont="1" applyFill="1" applyBorder="1" applyAlignment="1">
      <alignment horizontal="center" vertical="center" wrapText="1"/>
      <protection/>
    </xf>
    <xf numFmtId="0" fontId="11" fillId="0" borderId="12" xfId="58" applyFont="1" applyBorder="1" applyAlignment="1">
      <alignment horizontal="center" vertical="center"/>
      <protection/>
    </xf>
    <xf numFmtId="0" fontId="11" fillId="0" borderId="12" xfId="0" applyFont="1" applyBorder="1" applyAlignment="1">
      <alignment vertical="center"/>
    </xf>
    <xf numFmtId="0" fontId="11" fillId="0" borderId="12" xfId="58" applyFont="1" applyBorder="1" applyAlignment="1">
      <alignment horizontal="center" vertical="center" wrapText="1"/>
      <protection/>
    </xf>
    <xf numFmtId="0" fontId="12" fillId="0" borderId="12" xfId="53" applyFont="1" applyBorder="1" applyAlignment="1" applyProtection="1">
      <alignment horizontal="center" vertical="center"/>
      <protection/>
    </xf>
    <xf numFmtId="0" fontId="11" fillId="0" borderId="12" xfId="0" applyFont="1" applyBorder="1" applyAlignment="1">
      <alignment horizontal="justify" vertical="center" wrapText="1"/>
    </xf>
    <xf numFmtId="0" fontId="11" fillId="0" borderId="12" xfId="58" applyNumberFormat="1" applyFont="1" applyBorder="1" applyAlignment="1">
      <alignment horizontal="center" vertical="center" wrapText="1"/>
      <protection/>
    </xf>
    <xf numFmtId="3" fontId="11" fillId="0" borderId="12" xfId="58" applyNumberFormat="1" applyFont="1" applyBorder="1" applyAlignment="1">
      <alignment horizontal="center" vertical="center"/>
      <protection/>
    </xf>
    <xf numFmtId="191" fontId="11" fillId="0" borderId="0" xfId="0" applyNumberFormat="1" applyFont="1" applyAlignment="1">
      <alignment vertical="center"/>
    </xf>
    <xf numFmtId="191" fontId="10" fillId="0" borderId="12" xfId="58" applyNumberFormat="1" applyFont="1" applyFill="1" applyBorder="1" applyAlignment="1">
      <alignment horizontal="right" vertical="center"/>
      <protection/>
    </xf>
    <xf numFmtId="191" fontId="50" fillId="0" borderId="12" xfId="58" applyNumberFormat="1" applyFont="1" applyFill="1" applyBorder="1" applyAlignment="1">
      <alignment horizontal="right" vertical="center"/>
      <protection/>
    </xf>
    <xf numFmtId="0" fontId="51" fillId="0" borderId="12" xfId="0" applyFont="1" applyFill="1" applyBorder="1" applyAlignment="1">
      <alignment vertical="center" wrapText="1"/>
    </xf>
    <xf numFmtId="191" fontId="49" fillId="0" borderId="0" xfId="0" applyNumberFormat="1" applyFont="1" applyAlignment="1">
      <alignment vertical="center"/>
    </xf>
    <xf numFmtId="3" fontId="10" fillId="0" borderId="12" xfId="0" applyNumberFormat="1" applyFont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191" fontId="11" fillId="0" borderId="13" xfId="58" applyNumberFormat="1" applyFont="1" applyBorder="1" applyAlignment="1">
      <alignment horizontal="right" vertical="center"/>
      <protection/>
    </xf>
    <xf numFmtId="191" fontId="11" fillId="0" borderId="17" xfId="58" applyNumberFormat="1" applyFont="1" applyBorder="1" applyAlignment="1">
      <alignment horizontal="right" vertical="center"/>
      <protection/>
    </xf>
    <xf numFmtId="191" fontId="10" fillId="0" borderId="12" xfId="58" applyNumberFormat="1" applyFont="1" applyBorder="1" applyAlignment="1">
      <alignment horizontal="right" vertical="center"/>
      <protection/>
    </xf>
    <xf numFmtId="0" fontId="11" fillId="0" borderId="16" xfId="0" applyFont="1" applyBorder="1" applyAlignment="1">
      <alignment vertical="center" wrapText="1"/>
    </xf>
    <xf numFmtId="4" fontId="11" fillId="0" borderId="12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center" wrapText="1"/>
    </xf>
    <xf numFmtId="0" fontId="11" fillId="35" borderId="12" xfId="0" applyFont="1" applyFill="1" applyBorder="1" applyAlignment="1">
      <alignment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191" fontId="11" fillId="0" borderId="12" xfId="0" applyNumberFormat="1" applyFont="1" applyBorder="1" applyAlignment="1">
      <alignment horizontal="right" vertical="center"/>
    </xf>
    <xf numFmtId="191" fontId="10" fillId="0" borderId="12" xfId="0" applyNumberFormat="1" applyFont="1" applyBorder="1" applyAlignment="1">
      <alignment horizontal="right" vertical="center"/>
    </xf>
    <xf numFmtId="191" fontId="11" fillId="0" borderId="12" xfId="0" applyNumberFormat="1" applyFont="1" applyBorder="1" applyAlignment="1">
      <alignment horizontal="right" vertical="center" wrapText="1"/>
    </xf>
    <xf numFmtId="191" fontId="10" fillId="0" borderId="12" xfId="0" applyNumberFormat="1" applyFont="1" applyBorder="1" applyAlignment="1">
      <alignment horizontal="right" vertical="center" wrapText="1"/>
    </xf>
    <xf numFmtId="191" fontId="10" fillId="0" borderId="15" xfId="0" applyNumberFormat="1" applyFont="1" applyBorder="1" applyAlignment="1">
      <alignment horizontal="right" vertical="center"/>
    </xf>
    <xf numFmtId="191" fontId="10" fillId="0" borderId="16" xfId="0" applyNumberFormat="1" applyFont="1" applyBorder="1" applyAlignment="1">
      <alignment horizontal="right" vertical="center"/>
    </xf>
    <xf numFmtId="191" fontId="10" fillId="0" borderId="15" xfId="0" applyNumberFormat="1" applyFont="1" applyBorder="1" applyAlignment="1">
      <alignment horizontal="right" vertical="center" wrapText="1"/>
    </xf>
    <xf numFmtId="191" fontId="10" fillId="0" borderId="16" xfId="0" applyNumberFormat="1" applyFont="1" applyBorder="1" applyAlignment="1">
      <alignment horizontal="right" vertical="center" wrapText="1"/>
    </xf>
    <xf numFmtId="0" fontId="10" fillId="0" borderId="12" xfId="0" applyFont="1" applyBorder="1" applyAlignment="1">
      <alignment horizontal="center" vertical="center"/>
    </xf>
    <xf numFmtId="0" fontId="10" fillId="31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11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10" fillId="35" borderId="12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textRotation="90" wrapText="1"/>
    </xf>
    <xf numFmtId="0" fontId="10" fillId="0" borderId="20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4" fontId="11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9" fontId="11" fillId="0" borderId="0" xfId="61" applyFont="1" applyAlignment="1">
      <alignment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ja" xfId="55"/>
    <cellStyle name="Linked Cell" xfId="56"/>
    <cellStyle name="Neutral" xfId="57"/>
    <cellStyle name="Normal_TFI-FIN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snalijek.ba/" TargetMode="External" /><Relationship Id="rId2" Type="http://schemas.openxmlformats.org/officeDocument/2006/relationships/hyperlink" Target="mailto:info@bosnalijek.ba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SheetLayoutView="100" zoomScalePageLayoutView="0" workbookViewId="0" topLeftCell="A28">
      <selection activeCell="C35" sqref="C35"/>
    </sheetView>
  </sheetViews>
  <sheetFormatPr defaultColWidth="9.00390625" defaultRowHeight="15" customHeight="1"/>
  <cols>
    <col min="1" max="1" width="62.625" style="27" customWidth="1"/>
    <col min="2" max="2" width="81.75390625" style="23" customWidth="1"/>
    <col min="3" max="16384" width="9.125" style="23" customWidth="1"/>
  </cols>
  <sheetData>
    <row r="1" spans="1:11" ht="15" customHeight="1">
      <c r="A1" s="20" t="s">
        <v>75</v>
      </c>
      <c r="B1" s="21" t="s">
        <v>45</v>
      </c>
      <c r="C1" s="22"/>
      <c r="E1" s="22"/>
      <c r="F1" s="22"/>
      <c r="G1" s="24"/>
      <c r="I1" s="25"/>
      <c r="J1" s="25"/>
      <c r="K1" s="25"/>
    </row>
    <row r="2" spans="1:11" ht="15" customHeight="1">
      <c r="A2" s="32" t="s">
        <v>616</v>
      </c>
      <c r="B2" s="22"/>
      <c r="C2" s="22"/>
      <c r="D2" s="22"/>
      <c r="E2" s="22"/>
      <c r="F2" s="24"/>
      <c r="G2" s="24"/>
      <c r="H2" s="24"/>
      <c r="I2" s="24"/>
      <c r="J2" s="24"/>
      <c r="K2" s="24"/>
    </row>
    <row r="3" spans="1:11" ht="15" customHeight="1">
      <c r="A3" s="85" t="s">
        <v>70</v>
      </c>
      <c r="B3" s="85" t="s">
        <v>71</v>
      </c>
      <c r="C3" s="24"/>
      <c r="D3" s="24"/>
      <c r="E3" s="24"/>
      <c r="F3" s="24"/>
      <c r="G3" s="24"/>
      <c r="H3" s="24"/>
      <c r="I3" s="24"/>
      <c r="J3" s="24"/>
      <c r="K3" s="24"/>
    </row>
    <row r="4" spans="1:2" ht="15" customHeight="1">
      <c r="A4" s="86" t="s">
        <v>52</v>
      </c>
      <c r="B4" s="87"/>
    </row>
    <row r="5" spans="1:2" ht="15" customHeight="1">
      <c r="A5" s="88" t="s">
        <v>46</v>
      </c>
      <c r="B5" s="87"/>
    </row>
    <row r="6" spans="1:2" ht="30" customHeight="1">
      <c r="A6" s="89" t="s">
        <v>51</v>
      </c>
      <c r="B6" s="90" t="s">
        <v>536</v>
      </c>
    </row>
    <row r="7" spans="1:2" ht="15" customHeight="1">
      <c r="A7" s="87" t="s">
        <v>41</v>
      </c>
      <c r="B7" s="91" t="s">
        <v>520</v>
      </c>
    </row>
    <row r="8" spans="1:2" ht="30" customHeight="1">
      <c r="A8" s="92" t="s">
        <v>44</v>
      </c>
      <c r="B8" s="93" t="s">
        <v>540</v>
      </c>
    </row>
    <row r="9" spans="1:2" ht="15" customHeight="1">
      <c r="A9" s="87" t="s">
        <v>42</v>
      </c>
      <c r="B9" s="94" t="s">
        <v>522</v>
      </c>
    </row>
    <row r="10" spans="1:2" ht="15" customHeight="1">
      <c r="A10" s="87" t="s">
        <v>43</v>
      </c>
      <c r="B10" s="94" t="s">
        <v>521</v>
      </c>
    </row>
    <row r="11" spans="1:2" ht="15" customHeight="1">
      <c r="A11" s="95" t="s">
        <v>47</v>
      </c>
      <c r="B11" s="91" t="s">
        <v>523</v>
      </c>
    </row>
    <row r="12" spans="1:2" ht="15" customHeight="1">
      <c r="A12" s="95" t="s">
        <v>53</v>
      </c>
      <c r="B12" s="91">
        <v>635</v>
      </c>
    </row>
    <row r="13" spans="1:2" ht="60" customHeight="1">
      <c r="A13" s="95" t="s">
        <v>61</v>
      </c>
      <c r="B13" s="93" t="s">
        <v>539</v>
      </c>
    </row>
    <row r="14" spans="1:2" ht="15" customHeight="1">
      <c r="A14" s="95" t="s">
        <v>48</v>
      </c>
      <c r="B14" s="91" t="s">
        <v>524</v>
      </c>
    </row>
    <row r="15" spans="1:2" ht="30" customHeight="1">
      <c r="A15" s="95" t="s">
        <v>69</v>
      </c>
      <c r="B15" s="91" t="s">
        <v>525</v>
      </c>
    </row>
    <row r="16" spans="1:2" ht="45" customHeight="1">
      <c r="A16" s="95" t="s">
        <v>50</v>
      </c>
      <c r="B16" s="93" t="s">
        <v>538</v>
      </c>
    </row>
    <row r="17" spans="1:2" ht="15" customHeight="1">
      <c r="A17" s="54" t="s">
        <v>49</v>
      </c>
      <c r="B17" s="93"/>
    </row>
    <row r="18" spans="1:2" ht="75" customHeight="1">
      <c r="A18" s="95" t="s">
        <v>54</v>
      </c>
      <c r="B18" s="93" t="s">
        <v>537</v>
      </c>
    </row>
    <row r="19" spans="1:2" ht="60" customHeight="1">
      <c r="A19" s="95" t="s">
        <v>55</v>
      </c>
      <c r="B19" s="93" t="s">
        <v>541</v>
      </c>
    </row>
    <row r="20" spans="1:2" ht="135" customHeight="1">
      <c r="A20" s="95" t="s">
        <v>56</v>
      </c>
      <c r="B20" s="96" t="s">
        <v>619</v>
      </c>
    </row>
    <row r="21" spans="1:2" ht="15" customHeight="1">
      <c r="A21" s="86" t="s">
        <v>73</v>
      </c>
      <c r="B21" s="87"/>
    </row>
    <row r="22" spans="1:2" ht="15" customHeight="1">
      <c r="A22" s="95" t="s">
        <v>57</v>
      </c>
      <c r="B22" s="97">
        <v>6369</v>
      </c>
    </row>
    <row r="23" spans="1:2" ht="30" customHeight="1">
      <c r="A23" s="95" t="s">
        <v>58</v>
      </c>
      <c r="B23" s="93" t="s">
        <v>542</v>
      </c>
    </row>
    <row r="24" spans="1:2" ht="45" customHeight="1">
      <c r="A24" s="95" t="s">
        <v>59</v>
      </c>
      <c r="B24" s="93" t="s">
        <v>543</v>
      </c>
    </row>
    <row r="25" spans="1:2" ht="15" customHeight="1">
      <c r="A25" s="54" t="s">
        <v>85</v>
      </c>
      <c r="B25" s="87"/>
    </row>
    <row r="26" spans="1:2" ht="30" customHeight="1">
      <c r="A26" s="95" t="s">
        <v>60</v>
      </c>
      <c r="B26" s="87"/>
    </row>
    <row r="27" spans="1:2" ht="15" customHeight="1">
      <c r="A27" s="54" t="s">
        <v>62</v>
      </c>
      <c r="B27" s="87"/>
    </row>
    <row r="28" spans="1:2" ht="15" customHeight="1">
      <c r="A28" s="95" t="s">
        <v>64</v>
      </c>
      <c r="B28" s="93" t="s">
        <v>526</v>
      </c>
    </row>
    <row r="29" spans="1:2" ht="128.25" customHeight="1">
      <c r="A29" s="35" t="s">
        <v>65</v>
      </c>
      <c r="B29" s="93" t="s">
        <v>544</v>
      </c>
    </row>
    <row r="30" spans="1:2" ht="45" customHeight="1">
      <c r="A30" s="95" t="s">
        <v>66</v>
      </c>
      <c r="B30" s="93" t="s">
        <v>527</v>
      </c>
    </row>
    <row r="31" spans="1:2" ht="15" customHeight="1">
      <c r="A31" s="86" t="s">
        <v>63</v>
      </c>
      <c r="B31" s="87"/>
    </row>
    <row r="32" spans="1:2" ht="30" customHeight="1">
      <c r="A32" s="95" t="s">
        <v>67</v>
      </c>
      <c r="B32" s="87"/>
    </row>
    <row r="33" spans="1:2" ht="30" customHeight="1">
      <c r="A33" s="95" t="s">
        <v>68</v>
      </c>
      <c r="B33" s="87"/>
    </row>
    <row r="34" spans="1:2" ht="30" customHeight="1">
      <c r="A34" s="95" t="s">
        <v>86</v>
      </c>
      <c r="B34" s="87"/>
    </row>
    <row r="35" spans="1:2" ht="42" customHeight="1">
      <c r="A35" s="95" t="s">
        <v>87</v>
      </c>
      <c r="B35" s="93" t="s">
        <v>627</v>
      </c>
    </row>
    <row r="37" spans="1:2" ht="15" customHeight="1">
      <c r="A37" s="17" t="s">
        <v>625</v>
      </c>
      <c r="B37" s="24" t="s">
        <v>528</v>
      </c>
    </row>
    <row r="38" spans="1:2" ht="15" customHeight="1">
      <c r="A38" s="26"/>
      <c r="B38" s="17" t="s">
        <v>530</v>
      </c>
    </row>
    <row r="39" ht="15" customHeight="1">
      <c r="B39" s="24" t="s">
        <v>84</v>
      </c>
    </row>
    <row r="40" ht="15" customHeight="1">
      <c r="B40" s="17" t="s">
        <v>529</v>
      </c>
    </row>
  </sheetData>
  <sheetProtection/>
  <hyperlinks>
    <hyperlink ref="B10" r:id="rId1" display="www.bosnalijek.ba"/>
    <hyperlink ref="B9" r:id="rId2" display="info@bosnalijek.ba"/>
  </hyperlinks>
  <printOptions horizontalCentered="1" verticalCentered="1"/>
  <pageMargins left="0.1968503937007874" right="0.1968503937007874" top="0.1968503937007874" bottom="0.1968503937007874" header="0" footer="0"/>
  <pageSetup horizontalDpi="300" verticalDpi="300" orientation="portrait" paperSize="9" scale="68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2"/>
  <sheetViews>
    <sheetView zoomScalePageLayoutView="0" workbookViewId="0" topLeftCell="A97">
      <selection activeCell="K82" sqref="K82"/>
    </sheetView>
  </sheetViews>
  <sheetFormatPr defaultColWidth="9.00390625" defaultRowHeight="15" customHeight="1"/>
  <cols>
    <col min="1" max="1" width="18.75390625" style="28" customWidth="1"/>
    <col min="2" max="3" width="30.75390625" style="28" customWidth="1"/>
    <col min="4" max="4" width="12.75390625" style="28" customWidth="1"/>
    <col min="5" max="7" width="2.75390625" style="28" customWidth="1"/>
    <col min="8" max="9" width="15.75390625" style="28" customWidth="1"/>
    <col min="10" max="16384" width="9.125" style="28" customWidth="1"/>
  </cols>
  <sheetData>
    <row r="1" spans="1:9" ht="15" customHeight="1">
      <c r="A1" s="27"/>
      <c r="B1" s="21"/>
      <c r="I1" s="44" t="s">
        <v>45</v>
      </c>
    </row>
    <row r="2" spans="1:9" ht="15" customHeight="1">
      <c r="A2" s="20"/>
      <c r="C2" s="22"/>
      <c r="I2" s="44" t="s">
        <v>74</v>
      </c>
    </row>
    <row r="3" spans="1:9" ht="15" customHeight="1">
      <c r="A3" s="83" t="s">
        <v>250</v>
      </c>
      <c r="B3" s="112" t="s">
        <v>518</v>
      </c>
      <c r="C3" s="113"/>
      <c r="D3" s="113"/>
      <c r="E3" s="113"/>
      <c r="F3" s="113"/>
      <c r="G3" s="113"/>
      <c r="H3" s="113"/>
      <c r="I3" s="113"/>
    </row>
    <row r="4" spans="1:9" ht="15" customHeight="1">
      <c r="A4" s="83" t="s">
        <v>97</v>
      </c>
      <c r="B4" s="112" t="s">
        <v>520</v>
      </c>
      <c r="C4" s="113"/>
      <c r="D4" s="113"/>
      <c r="E4" s="113"/>
      <c r="F4" s="113"/>
      <c r="G4" s="113"/>
      <c r="H4" s="113"/>
      <c r="I4" s="113"/>
    </row>
    <row r="5" spans="1:9" ht="15" customHeight="1">
      <c r="A5" s="83" t="s">
        <v>98</v>
      </c>
      <c r="B5" s="114">
        <v>24420</v>
      </c>
      <c r="C5" s="114"/>
      <c r="D5" s="114"/>
      <c r="E5" s="114"/>
      <c r="F5" s="114"/>
      <c r="G5" s="114"/>
      <c r="H5" s="114"/>
      <c r="I5" s="114"/>
    </row>
    <row r="6" spans="1:9" ht="15" customHeight="1">
      <c r="A6" s="83" t="s">
        <v>99</v>
      </c>
      <c r="B6" s="114" t="s">
        <v>580</v>
      </c>
      <c r="C6" s="114"/>
      <c r="D6" s="114"/>
      <c r="E6" s="114"/>
      <c r="F6" s="114"/>
      <c r="G6" s="114"/>
      <c r="H6" s="114"/>
      <c r="I6" s="114"/>
    </row>
    <row r="7" spans="1:9" ht="15" customHeight="1">
      <c r="A7" s="83" t="s">
        <v>100</v>
      </c>
      <c r="B7" s="114" t="s">
        <v>580</v>
      </c>
      <c r="C7" s="114"/>
      <c r="D7" s="114"/>
      <c r="E7" s="114"/>
      <c r="F7" s="114"/>
      <c r="G7" s="114"/>
      <c r="H7" s="114"/>
      <c r="I7" s="114"/>
    </row>
    <row r="8" spans="4:9" ht="15" customHeight="1">
      <c r="D8" s="30"/>
      <c r="H8" s="31"/>
      <c r="I8" s="31"/>
    </row>
    <row r="9" spans="1:9" ht="15" customHeight="1">
      <c r="A9" s="115" t="s">
        <v>101</v>
      </c>
      <c r="B9" s="116"/>
      <c r="C9" s="116"/>
      <c r="D9" s="116"/>
      <c r="E9" s="116"/>
      <c r="F9" s="116"/>
      <c r="G9" s="116"/>
      <c r="H9" s="116"/>
      <c r="I9" s="116"/>
    </row>
    <row r="10" spans="1:9" ht="15" customHeight="1">
      <c r="A10" s="117" t="s">
        <v>617</v>
      </c>
      <c r="B10" s="117"/>
      <c r="C10" s="117"/>
      <c r="D10" s="117"/>
      <c r="E10" s="117"/>
      <c r="F10" s="117"/>
      <c r="G10" s="117"/>
      <c r="H10" s="117"/>
      <c r="I10" s="117"/>
    </row>
    <row r="11" ht="15" customHeight="1">
      <c r="I11" s="81" t="s">
        <v>418</v>
      </c>
    </row>
    <row r="12" spans="1:9" ht="15" customHeight="1">
      <c r="A12" s="118" t="s">
        <v>40</v>
      </c>
      <c r="B12" s="118" t="s">
        <v>102</v>
      </c>
      <c r="C12" s="118"/>
      <c r="D12" s="120" t="s">
        <v>103</v>
      </c>
      <c r="E12" s="123" t="s">
        <v>421</v>
      </c>
      <c r="F12" s="124"/>
      <c r="G12" s="125"/>
      <c r="H12" s="118" t="s">
        <v>104</v>
      </c>
      <c r="I12" s="118"/>
    </row>
    <row r="13" spans="1:9" ht="15" customHeight="1">
      <c r="A13" s="118"/>
      <c r="B13" s="118"/>
      <c r="C13" s="118"/>
      <c r="D13" s="121"/>
      <c r="E13" s="126"/>
      <c r="F13" s="127"/>
      <c r="G13" s="128"/>
      <c r="H13" s="118"/>
      <c r="I13" s="118"/>
    </row>
    <row r="14" spans="1:9" ht="15" customHeight="1">
      <c r="A14" s="119"/>
      <c r="B14" s="118"/>
      <c r="C14" s="118"/>
      <c r="D14" s="121"/>
      <c r="E14" s="126"/>
      <c r="F14" s="127"/>
      <c r="G14" s="128"/>
      <c r="H14" s="45" t="s">
        <v>105</v>
      </c>
      <c r="I14" s="45" t="s">
        <v>106</v>
      </c>
    </row>
    <row r="15" spans="1:9" ht="15" customHeight="1">
      <c r="A15" s="119"/>
      <c r="B15" s="118"/>
      <c r="C15" s="118"/>
      <c r="D15" s="122"/>
      <c r="E15" s="129"/>
      <c r="F15" s="130"/>
      <c r="G15" s="131"/>
      <c r="H15" s="45" t="s">
        <v>107</v>
      </c>
      <c r="I15" s="45" t="s">
        <v>107</v>
      </c>
    </row>
    <row r="16" spans="1:9" ht="15" customHeight="1">
      <c r="A16" s="45">
        <v>1</v>
      </c>
      <c r="B16" s="118">
        <v>2</v>
      </c>
      <c r="C16" s="118"/>
      <c r="D16" s="45">
        <v>3</v>
      </c>
      <c r="E16" s="118">
        <v>4</v>
      </c>
      <c r="F16" s="118"/>
      <c r="G16" s="118"/>
      <c r="H16" s="45">
        <v>5</v>
      </c>
      <c r="I16" s="45">
        <v>6</v>
      </c>
    </row>
    <row r="17" spans="1:9" ht="15" customHeight="1">
      <c r="A17" s="33"/>
      <c r="B17" s="132" t="s">
        <v>108</v>
      </c>
      <c r="C17" s="132"/>
      <c r="D17" s="33"/>
      <c r="E17" s="113"/>
      <c r="F17" s="113"/>
      <c r="G17" s="113"/>
      <c r="H17" s="33"/>
      <c r="I17" s="33"/>
    </row>
    <row r="18" spans="1:9" ht="15" customHeight="1">
      <c r="A18" s="33"/>
      <c r="B18" s="133" t="s">
        <v>109</v>
      </c>
      <c r="C18" s="133"/>
      <c r="D18" s="33"/>
      <c r="E18" s="105"/>
      <c r="F18" s="106"/>
      <c r="G18" s="107"/>
      <c r="H18" s="36"/>
      <c r="I18" s="36"/>
    </row>
    <row r="19" spans="1:9" ht="15" customHeight="1">
      <c r="A19" s="33"/>
      <c r="B19" s="132" t="s">
        <v>545</v>
      </c>
      <c r="C19" s="132"/>
      <c r="D19" s="33"/>
      <c r="E19" s="38">
        <v>2</v>
      </c>
      <c r="F19" s="47">
        <v>0</v>
      </c>
      <c r="G19" s="39">
        <v>1</v>
      </c>
      <c r="H19" s="37">
        <f>SUM(H20,H24,H28,H29)</f>
        <v>76201604</v>
      </c>
      <c r="I19" s="57">
        <f>SUM(I20,I24,I28,I29)</f>
        <v>76668051.74</v>
      </c>
    </row>
    <row r="20" spans="1:9" ht="15" customHeight="1">
      <c r="A20" s="33">
        <v>60</v>
      </c>
      <c r="B20" s="133" t="s">
        <v>110</v>
      </c>
      <c r="C20" s="133"/>
      <c r="D20" s="33"/>
      <c r="E20" s="38">
        <v>2</v>
      </c>
      <c r="F20" s="47">
        <v>0</v>
      </c>
      <c r="G20" s="39">
        <v>2</v>
      </c>
      <c r="H20" s="58">
        <f>SUM(H21:H23)</f>
        <v>8764139</v>
      </c>
      <c r="I20" s="58">
        <f>SUM(I21:I23)</f>
        <v>9016998.74</v>
      </c>
    </row>
    <row r="21" spans="1:9" ht="15" customHeight="1">
      <c r="A21" s="33">
        <v>600</v>
      </c>
      <c r="B21" s="133" t="s">
        <v>111</v>
      </c>
      <c r="C21" s="133"/>
      <c r="D21" s="33"/>
      <c r="E21" s="38">
        <v>2</v>
      </c>
      <c r="F21" s="47">
        <v>0</v>
      </c>
      <c r="G21" s="39">
        <v>3</v>
      </c>
      <c r="H21" s="36"/>
      <c r="I21" s="58"/>
    </row>
    <row r="22" spans="1:9" ht="15" customHeight="1">
      <c r="A22" s="33">
        <v>601</v>
      </c>
      <c r="B22" s="133" t="s">
        <v>112</v>
      </c>
      <c r="C22" s="133"/>
      <c r="D22" s="33"/>
      <c r="E22" s="38">
        <v>2</v>
      </c>
      <c r="F22" s="47">
        <v>0</v>
      </c>
      <c r="G22" s="39">
        <v>4</v>
      </c>
      <c r="H22" s="58">
        <v>8764139</v>
      </c>
      <c r="I22" s="58">
        <v>8972524.74</v>
      </c>
    </row>
    <row r="23" spans="1:9" ht="15" customHeight="1">
      <c r="A23" s="33">
        <v>602</v>
      </c>
      <c r="B23" s="133" t="s">
        <v>113</v>
      </c>
      <c r="C23" s="133"/>
      <c r="D23" s="33"/>
      <c r="E23" s="38">
        <v>2</v>
      </c>
      <c r="F23" s="47">
        <v>0</v>
      </c>
      <c r="G23" s="39">
        <v>5</v>
      </c>
      <c r="H23" s="58"/>
      <c r="I23" s="58">
        <v>44474</v>
      </c>
    </row>
    <row r="24" spans="1:9" ht="15" customHeight="1">
      <c r="A24" s="33">
        <v>61</v>
      </c>
      <c r="B24" s="133" t="s">
        <v>114</v>
      </c>
      <c r="C24" s="133"/>
      <c r="D24" s="33"/>
      <c r="E24" s="38">
        <v>2</v>
      </c>
      <c r="F24" s="47">
        <v>0</v>
      </c>
      <c r="G24" s="39">
        <v>6</v>
      </c>
      <c r="H24" s="58">
        <f>SUM(H25:H27)</f>
        <v>66817710</v>
      </c>
      <c r="I24" s="58">
        <f>SUM(I25:I27)</f>
        <v>66428022</v>
      </c>
    </row>
    <row r="25" spans="1:9" ht="15" customHeight="1">
      <c r="A25" s="33">
        <v>610</v>
      </c>
      <c r="B25" s="133" t="s">
        <v>115</v>
      </c>
      <c r="C25" s="133"/>
      <c r="D25" s="33"/>
      <c r="E25" s="38">
        <v>2</v>
      </c>
      <c r="F25" s="47">
        <v>0</v>
      </c>
      <c r="G25" s="39">
        <v>7</v>
      </c>
      <c r="H25" s="58"/>
      <c r="I25" s="58"/>
    </row>
    <row r="26" spans="1:9" ht="15" customHeight="1">
      <c r="A26" s="33">
        <v>611</v>
      </c>
      <c r="B26" s="133" t="s">
        <v>116</v>
      </c>
      <c r="C26" s="133"/>
      <c r="D26" s="33"/>
      <c r="E26" s="38">
        <v>2</v>
      </c>
      <c r="F26" s="47">
        <v>0</v>
      </c>
      <c r="G26" s="39">
        <v>8</v>
      </c>
      <c r="H26" s="58">
        <v>30077037</v>
      </c>
      <c r="I26" s="58">
        <v>33579197</v>
      </c>
    </row>
    <row r="27" spans="1:9" ht="15" customHeight="1">
      <c r="A27" s="33">
        <v>612</v>
      </c>
      <c r="B27" s="133" t="s">
        <v>117</v>
      </c>
      <c r="C27" s="133"/>
      <c r="D27" s="33"/>
      <c r="E27" s="38">
        <v>2</v>
      </c>
      <c r="F27" s="47">
        <v>0</v>
      </c>
      <c r="G27" s="39">
        <v>9</v>
      </c>
      <c r="H27" s="58">
        <v>36740673</v>
      </c>
      <c r="I27" s="58">
        <v>32848825</v>
      </c>
    </row>
    <row r="28" spans="1:9" ht="15" customHeight="1">
      <c r="A28" s="33">
        <v>62</v>
      </c>
      <c r="B28" s="133" t="s">
        <v>118</v>
      </c>
      <c r="C28" s="133"/>
      <c r="D28" s="33"/>
      <c r="E28" s="38">
        <v>2</v>
      </c>
      <c r="F28" s="47">
        <v>1</v>
      </c>
      <c r="G28" s="39">
        <v>0</v>
      </c>
      <c r="H28" s="58"/>
      <c r="I28" s="58"/>
    </row>
    <row r="29" spans="1:9" ht="15" customHeight="1">
      <c r="A29" s="33">
        <v>65</v>
      </c>
      <c r="B29" s="133" t="s">
        <v>119</v>
      </c>
      <c r="C29" s="133"/>
      <c r="D29" s="33"/>
      <c r="E29" s="38">
        <v>2</v>
      </c>
      <c r="F29" s="47">
        <v>1</v>
      </c>
      <c r="G29" s="39">
        <v>1</v>
      </c>
      <c r="H29" s="58">
        <v>619755</v>
      </c>
      <c r="I29" s="58">
        <v>1223031</v>
      </c>
    </row>
    <row r="30" spans="1:9" ht="15" customHeight="1">
      <c r="A30" s="33"/>
      <c r="B30" s="132" t="s">
        <v>546</v>
      </c>
      <c r="C30" s="132"/>
      <c r="D30" s="33"/>
      <c r="E30" s="38">
        <v>2</v>
      </c>
      <c r="F30" s="47">
        <v>1</v>
      </c>
      <c r="G30" s="39">
        <v>2</v>
      </c>
      <c r="H30" s="57">
        <f>SUM(H31,H32,H33,H37,H38,H39,H40-H41,H42)</f>
        <v>65660292.94</v>
      </c>
      <c r="I30" s="57">
        <f>SUM(I31,I32,I33,I37,I38,I39,I40-I41,I42)</f>
        <v>66216852.73</v>
      </c>
    </row>
    <row r="31" spans="1:9" ht="15" customHeight="1">
      <c r="A31" s="33">
        <v>50</v>
      </c>
      <c r="B31" s="133" t="s">
        <v>120</v>
      </c>
      <c r="C31" s="133"/>
      <c r="D31" s="33"/>
      <c r="E31" s="38">
        <v>2</v>
      </c>
      <c r="F31" s="47">
        <v>1</v>
      </c>
      <c r="G31" s="39">
        <v>3</v>
      </c>
      <c r="H31" s="58">
        <v>6011275</v>
      </c>
      <c r="I31" s="58">
        <v>6392153</v>
      </c>
    </row>
    <row r="32" spans="1:9" ht="15" customHeight="1">
      <c r="A32" s="33">
        <v>51</v>
      </c>
      <c r="B32" s="133" t="s">
        <v>121</v>
      </c>
      <c r="C32" s="133"/>
      <c r="D32" s="33"/>
      <c r="E32" s="38">
        <v>2</v>
      </c>
      <c r="F32" s="47">
        <v>1</v>
      </c>
      <c r="G32" s="39">
        <v>4</v>
      </c>
      <c r="H32" s="58">
        <v>17323551</v>
      </c>
      <c r="I32" s="58">
        <v>16927763</v>
      </c>
    </row>
    <row r="33" spans="1:9" ht="15" customHeight="1">
      <c r="A33" s="33">
        <v>52</v>
      </c>
      <c r="B33" s="133" t="s">
        <v>122</v>
      </c>
      <c r="C33" s="133"/>
      <c r="D33" s="33"/>
      <c r="E33" s="38">
        <v>2</v>
      </c>
      <c r="F33" s="47">
        <v>1</v>
      </c>
      <c r="G33" s="39">
        <v>5</v>
      </c>
      <c r="H33" s="58">
        <f>SUM(H34:H36)</f>
        <v>19189914</v>
      </c>
      <c r="I33" s="58">
        <f>SUM(I34:I36)</f>
        <v>18907015</v>
      </c>
    </row>
    <row r="34" spans="1:9" ht="15" customHeight="1">
      <c r="A34" s="33" t="s">
        <v>123</v>
      </c>
      <c r="B34" s="133" t="s">
        <v>124</v>
      </c>
      <c r="C34" s="133"/>
      <c r="D34" s="33"/>
      <c r="E34" s="38">
        <v>2</v>
      </c>
      <c r="F34" s="47">
        <v>1</v>
      </c>
      <c r="G34" s="39">
        <v>6</v>
      </c>
      <c r="H34" s="58">
        <v>12061450</v>
      </c>
      <c r="I34" s="58">
        <v>11915065</v>
      </c>
    </row>
    <row r="35" spans="1:9" ht="15" customHeight="1">
      <c r="A35" s="33" t="s">
        <v>125</v>
      </c>
      <c r="B35" s="133" t="s">
        <v>126</v>
      </c>
      <c r="C35" s="133"/>
      <c r="D35" s="33"/>
      <c r="E35" s="38">
        <v>2</v>
      </c>
      <c r="F35" s="47">
        <v>1</v>
      </c>
      <c r="G35" s="39">
        <v>7</v>
      </c>
      <c r="H35" s="58">
        <v>4507815</v>
      </c>
      <c r="I35" s="58">
        <v>4467144</v>
      </c>
    </row>
    <row r="36" spans="1:9" ht="15" customHeight="1">
      <c r="A36" s="33" t="s">
        <v>127</v>
      </c>
      <c r="B36" s="133" t="s">
        <v>128</v>
      </c>
      <c r="C36" s="133"/>
      <c r="D36" s="33"/>
      <c r="E36" s="38">
        <v>2</v>
      </c>
      <c r="F36" s="47">
        <v>1</v>
      </c>
      <c r="G36" s="39">
        <v>8</v>
      </c>
      <c r="H36" s="58">
        <v>2620649</v>
      </c>
      <c r="I36" s="58">
        <v>2524806</v>
      </c>
    </row>
    <row r="37" spans="1:9" ht="15" customHeight="1">
      <c r="A37" s="33">
        <v>53</v>
      </c>
      <c r="B37" s="133" t="s">
        <v>129</v>
      </c>
      <c r="C37" s="133"/>
      <c r="D37" s="33"/>
      <c r="E37" s="38">
        <v>2</v>
      </c>
      <c r="F37" s="47">
        <v>1</v>
      </c>
      <c r="G37" s="39">
        <v>9</v>
      </c>
      <c r="H37" s="58">
        <v>8516959</v>
      </c>
      <c r="I37" s="58">
        <v>6974786</v>
      </c>
    </row>
    <row r="38" spans="1:9" ht="15" customHeight="1">
      <c r="A38" s="33" t="s">
        <v>130</v>
      </c>
      <c r="B38" s="133" t="s">
        <v>131</v>
      </c>
      <c r="C38" s="133"/>
      <c r="D38" s="33"/>
      <c r="E38" s="38">
        <v>2</v>
      </c>
      <c r="F38" s="47">
        <v>2</v>
      </c>
      <c r="G38" s="39">
        <v>0</v>
      </c>
      <c r="H38" s="58">
        <v>5552475</v>
      </c>
      <c r="I38" s="58">
        <v>5904231</v>
      </c>
    </row>
    <row r="39" spans="1:9" ht="15" customHeight="1">
      <c r="A39" s="33" t="s">
        <v>132</v>
      </c>
      <c r="B39" s="133" t="s">
        <v>133</v>
      </c>
      <c r="C39" s="133"/>
      <c r="D39" s="33"/>
      <c r="E39" s="38">
        <v>2</v>
      </c>
      <c r="F39" s="47">
        <v>2</v>
      </c>
      <c r="G39" s="39">
        <v>1</v>
      </c>
      <c r="H39" s="59"/>
      <c r="I39" s="58"/>
    </row>
    <row r="40" spans="1:9" ht="15" customHeight="1">
      <c r="A40" s="33">
        <v>55</v>
      </c>
      <c r="B40" s="133" t="s">
        <v>134</v>
      </c>
      <c r="C40" s="133"/>
      <c r="D40" s="33"/>
      <c r="E40" s="38">
        <v>2</v>
      </c>
      <c r="F40" s="47">
        <v>2</v>
      </c>
      <c r="G40" s="39">
        <v>2</v>
      </c>
      <c r="H40" s="58">
        <v>10902114</v>
      </c>
      <c r="I40" s="58">
        <v>12228750</v>
      </c>
    </row>
    <row r="41" spans="1:9" ht="15" customHeight="1">
      <c r="A41" s="43" t="s">
        <v>135</v>
      </c>
      <c r="B41" s="133" t="s">
        <v>136</v>
      </c>
      <c r="C41" s="133"/>
      <c r="D41" s="33"/>
      <c r="E41" s="38">
        <v>2</v>
      </c>
      <c r="F41" s="47">
        <v>2</v>
      </c>
      <c r="G41" s="39">
        <v>3</v>
      </c>
      <c r="H41" s="58">
        <v>24046747.139999997</v>
      </c>
      <c r="I41" s="58">
        <v>23326834.6</v>
      </c>
    </row>
    <row r="42" spans="1:9" ht="15" customHeight="1">
      <c r="A42" s="33" t="s">
        <v>137</v>
      </c>
      <c r="B42" s="133" t="s">
        <v>138</v>
      </c>
      <c r="C42" s="133"/>
      <c r="D42" s="33"/>
      <c r="E42" s="38">
        <v>2</v>
      </c>
      <c r="F42" s="47">
        <v>2</v>
      </c>
      <c r="G42" s="48">
        <v>4</v>
      </c>
      <c r="H42" s="58">
        <v>22210752.080000002</v>
      </c>
      <c r="I42" s="58">
        <v>22208989.33</v>
      </c>
    </row>
    <row r="43" spans="1:9" ht="15" customHeight="1">
      <c r="A43" s="33"/>
      <c r="B43" s="132" t="s">
        <v>547</v>
      </c>
      <c r="C43" s="132"/>
      <c r="D43" s="33"/>
      <c r="E43" s="38">
        <v>2</v>
      </c>
      <c r="F43" s="47">
        <v>2</v>
      </c>
      <c r="G43" s="39">
        <v>5</v>
      </c>
      <c r="H43" s="57">
        <f>SUM(H19-H30)</f>
        <v>10541311.060000002</v>
      </c>
      <c r="I43" s="57">
        <f>SUM(I19-I30)</f>
        <v>10451199.009999998</v>
      </c>
    </row>
    <row r="44" spans="1:9" ht="15" customHeight="1">
      <c r="A44" s="33"/>
      <c r="B44" s="132" t="s">
        <v>548</v>
      </c>
      <c r="C44" s="132"/>
      <c r="D44" s="33"/>
      <c r="E44" s="38">
        <v>2</v>
      </c>
      <c r="F44" s="47">
        <v>2</v>
      </c>
      <c r="G44" s="39">
        <v>6</v>
      </c>
      <c r="H44" s="59"/>
      <c r="I44" s="58"/>
    </row>
    <row r="45" spans="1:9" ht="15" customHeight="1">
      <c r="A45" s="33"/>
      <c r="B45" s="133" t="s">
        <v>139</v>
      </c>
      <c r="C45" s="133"/>
      <c r="D45" s="33"/>
      <c r="E45" s="38"/>
      <c r="F45" s="47"/>
      <c r="G45" s="48"/>
      <c r="H45" s="58"/>
      <c r="I45" s="58"/>
    </row>
    <row r="46" spans="1:9" ht="15" customHeight="1">
      <c r="A46" s="33">
        <v>66</v>
      </c>
      <c r="B46" s="132" t="s">
        <v>549</v>
      </c>
      <c r="C46" s="132"/>
      <c r="D46" s="33"/>
      <c r="E46" s="38">
        <v>2</v>
      </c>
      <c r="F46" s="47">
        <v>2</v>
      </c>
      <c r="G46" s="48">
        <v>7</v>
      </c>
      <c r="H46" s="57">
        <f>SUM(H47:H52)</f>
        <v>890984</v>
      </c>
      <c r="I46" s="57">
        <f>SUM(I47:I52)</f>
        <v>210038</v>
      </c>
    </row>
    <row r="47" spans="1:9" ht="15" customHeight="1">
      <c r="A47" s="33">
        <v>660</v>
      </c>
      <c r="B47" s="133" t="s">
        <v>140</v>
      </c>
      <c r="C47" s="133"/>
      <c r="D47" s="33"/>
      <c r="E47" s="38">
        <v>2</v>
      </c>
      <c r="F47" s="47">
        <v>2</v>
      </c>
      <c r="G47" s="48">
        <v>8</v>
      </c>
      <c r="H47" s="59"/>
      <c r="I47" s="58"/>
    </row>
    <row r="48" spans="1:9" ht="15" customHeight="1">
      <c r="A48" s="33">
        <v>661</v>
      </c>
      <c r="B48" s="133" t="s">
        <v>141</v>
      </c>
      <c r="C48" s="133"/>
      <c r="D48" s="33"/>
      <c r="E48" s="38">
        <v>2</v>
      </c>
      <c r="F48" s="47">
        <v>2</v>
      </c>
      <c r="G48" s="39">
        <v>9</v>
      </c>
      <c r="H48" s="58">
        <v>4254</v>
      </c>
      <c r="I48" s="58">
        <v>19021</v>
      </c>
    </row>
    <row r="49" spans="1:9" ht="15" customHeight="1">
      <c r="A49" s="33">
        <v>662</v>
      </c>
      <c r="B49" s="133" t="s">
        <v>142</v>
      </c>
      <c r="C49" s="133"/>
      <c r="D49" s="33"/>
      <c r="E49" s="38">
        <v>2</v>
      </c>
      <c r="F49" s="47">
        <v>3</v>
      </c>
      <c r="G49" s="39">
        <v>0</v>
      </c>
      <c r="H49" s="58">
        <v>155420</v>
      </c>
      <c r="I49" s="58">
        <v>70587</v>
      </c>
    </row>
    <row r="50" spans="1:9" ht="15" customHeight="1">
      <c r="A50" s="33">
        <v>663</v>
      </c>
      <c r="B50" s="133" t="s">
        <v>143</v>
      </c>
      <c r="C50" s="133"/>
      <c r="D50" s="33"/>
      <c r="E50" s="38">
        <v>2</v>
      </c>
      <c r="F50" s="47">
        <v>3</v>
      </c>
      <c r="G50" s="39">
        <v>1</v>
      </c>
      <c r="H50" s="59"/>
      <c r="I50" s="58"/>
    </row>
    <row r="51" spans="1:9" ht="15" customHeight="1">
      <c r="A51" s="33">
        <v>664</v>
      </c>
      <c r="B51" s="133" t="s">
        <v>144</v>
      </c>
      <c r="C51" s="133"/>
      <c r="D51" s="33"/>
      <c r="E51" s="38">
        <v>2</v>
      </c>
      <c r="F51" s="47">
        <v>3</v>
      </c>
      <c r="G51" s="39">
        <v>2</v>
      </c>
      <c r="H51" s="58"/>
      <c r="I51" s="58"/>
    </row>
    <row r="52" spans="1:9" ht="15" customHeight="1">
      <c r="A52" s="33">
        <v>669</v>
      </c>
      <c r="B52" s="133" t="s">
        <v>145</v>
      </c>
      <c r="C52" s="133"/>
      <c r="D52" s="33"/>
      <c r="E52" s="38">
        <v>2</v>
      </c>
      <c r="F52" s="47">
        <v>3</v>
      </c>
      <c r="G52" s="39">
        <v>3</v>
      </c>
      <c r="H52" s="58">
        <v>731310</v>
      </c>
      <c r="I52" s="58">
        <v>120430</v>
      </c>
    </row>
    <row r="53" spans="1:9" ht="15" customHeight="1">
      <c r="A53" s="33">
        <v>56</v>
      </c>
      <c r="B53" s="132" t="s">
        <v>550</v>
      </c>
      <c r="C53" s="132"/>
      <c r="D53" s="33"/>
      <c r="E53" s="38">
        <v>2</v>
      </c>
      <c r="F53" s="47">
        <v>3</v>
      </c>
      <c r="G53" s="39">
        <v>4</v>
      </c>
      <c r="H53" s="57">
        <f>SUM(H54:H58)</f>
        <v>987241</v>
      </c>
      <c r="I53" s="57">
        <f>SUM(I54:I58)</f>
        <v>1890414</v>
      </c>
    </row>
    <row r="54" spans="1:9" ht="15" customHeight="1">
      <c r="A54" s="33">
        <v>560</v>
      </c>
      <c r="B54" s="133" t="s">
        <v>146</v>
      </c>
      <c r="C54" s="133"/>
      <c r="D54" s="33"/>
      <c r="E54" s="38">
        <v>2</v>
      </c>
      <c r="F54" s="47">
        <v>3</v>
      </c>
      <c r="G54" s="39">
        <v>5</v>
      </c>
      <c r="H54" s="58"/>
      <c r="I54" s="58"/>
    </row>
    <row r="55" spans="1:9" ht="15" customHeight="1">
      <c r="A55" s="33">
        <v>561</v>
      </c>
      <c r="B55" s="133" t="s">
        <v>147</v>
      </c>
      <c r="C55" s="133"/>
      <c r="D55" s="33"/>
      <c r="E55" s="38">
        <v>2</v>
      </c>
      <c r="F55" s="47">
        <v>3</v>
      </c>
      <c r="G55" s="39">
        <v>6</v>
      </c>
      <c r="H55" s="58">
        <v>890091</v>
      </c>
      <c r="I55" s="58">
        <v>1095236</v>
      </c>
    </row>
    <row r="56" spans="1:9" ht="15" customHeight="1">
      <c r="A56" s="33">
        <v>562</v>
      </c>
      <c r="B56" s="133" t="s">
        <v>148</v>
      </c>
      <c r="C56" s="133"/>
      <c r="D56" s="33"/>
      <c r="E56" s="38">
        <v>2</v>
      </c>
      <c r="F56" s="47">
        <v>3</v>
      </c>
      <c r="G56" s="39">
        <v>7</v>
      </c>
      <c r="H56" s="58">
        <v>97150</v>
      </c>
      <c r="I56" s="58">
        <v>584766</v>
      </c>
    </row>
    <row r="57" spans="1:9" ht="15" customHeight="1">
      <c r="A57" s="33">
        <v>563</v>
      </c>
      <c r="B57" s="133" t="s">
        <v>149</v>
      </c>
      <c r="C57" s="133"/>
      <c r="D57" s="33"/>
      <c r="E57" s="38">
        <v>2</v>
      </c>
      <c r="F57" s="47">
        <v>3</v>
      </c>
      <c r="G57" s="39">
        <v>8</v>
      </c>
      <c r="H57" s="59"/>
      <c r="I57" s="58"/>
    </row>
    <row r="58" spans="1:9" ht="15" customHeight="1">
      <c r="A58" s="33">
        <v>569</v>
      </c>
      <c r="B58" s="133" t="s">
        <v>150</v>
      </c>
      <c r="C58" s="133"/>
      <c r="D58" s="33"/>
      <c r="E58" s="38">
        <v>2</v>
      </c>
      <c r="F58" s="47">
        <v>3</v>
      </c>
      <c r="G58" s="39">
        <v>9</v>
      </c>
      <c r="H58" s="58"/>
      <c r="I58" s="58">
        <v>210412</v>
      </c>
    </row>
    <row r="59" spans="1:9" ht="15" customHeight="1">
      <c r="A59" s="33"/>
      <c r="B59" s="132" t="s">
        <v>551</v>
      </c>
      <c r="C59" s="132"/>
      <c r="D59" s="33"/>
      <c r="E59" s="38">
        <v>2</v>
      </c>
      <c r="F59" s="47">
        <v>4</v>
      </c>
      <c r="G59" s="39">
        <v>0</v>
      </c>
      <c r="H59" s="57"/>
      <c r="I59" s="58"/>
    </row>
    <row r="60" spans="1:9" ht="15" customHeight="1">
      <c r="A60" s="33"/>
      <c r="B60" s="132" t="s">
        <v>552</v>
      </c>
      <c r="C60" s="132"/>
      <c r="D60" s="33"/>
      <c r="E60" s="38">
        <v>2</v>
      </c>
      <c r="F60" s="47">
        <v>4</v>
      </c>
      <c r="G60" s="39">
        <v>1</v>
      </c>
      <c r="H60" s="57">
        <f>SUM(H53-H46)</f>
        <v>96257</v>
      </c>
      <c r="I60" s="57">
        <f>SUM(I53-I46)</f>
        <v>1680376</v>
      </c>
    </row>
    <row r="61" spans="1:9" ht="15" customHeight="1">
      <c r="A61" s="33"/>
      <c r="B61" s="132" t="s">
        <v>553</v>
      </c>
      <c r="C61" s="132"/>
      <c r="D61" s="33"/>
      <c r="E61" s="38">
        <v>2</v>
      </c>
      <c r="F61" s="47">
        <v>4</v>
      </c>
      <c r="G61" s="39">
        <v>2</v>
      </c>
      <c r="H61" s="57">
        <f>SUM(H43-H44+H59-H60)</f>
        <v>10445054.060000002</v>
      </c>
      <c r="I61" s="57">
        <f>SUM(I43-I44+I59-I60)</f>
        <v>8770823.009999998</v>
      </c>
    </row>
    <row r="62" spans="1:9" ht="15" customHeight="1">
      <c r="A62" s="33"/>
      <c r="B62" s="132" t="s">
        <v>554</v>
      </c>
      <c r="C62" s="132"/>
      <c r="D62" s="33"/>
      <c r="E62" s="38">
        <v>2</v>
      </c>
      <c r="F62" s="47">
        <v>4</v>
      </c>
      <c r="G62" s="39">
        <v>3</v>
      </c>
      <c r="H62" s="58"/>
      <c r="I62" s="58"/>
    </row>
    <row r="63" spans="1:9" ht="15" customHeight="1">
      <c r="A63" s="33"/>
      <c r="B63" s="133" t="s">
        <v>151</v>
      </c>
      <c r="C63" s="133"/>
      <c r="D63" s="33"/>
      <c r="E63" s="38"/>
      <c r="F63" s="47"/>
      <c r="G63" s="48"/>
      <c r="H63" s="58"/>
      <c r="I63" s="58"/>
    </row>
    <row r="64" spans="1:9" ht="30" customHeight="1">
      <c r="A64" s="33" t="s">
        <v>581</v>
      </c>
      <c r="B64" s="132" t="s">
        <v>555</v>
      </c>
      <c r="C64" s="132"/>
      <c r="D64" s="29"/>
      <c r="E64" s="49">
        <v>2</v>
      </c>
      <c r="F64" s="50">
        <v>4</v>
      </c>
      <c r="G64" s="48">
        <v>4</v>
      </c>
      <c r="H64" s="57">
        <f>SUM(H65:H73)</f>
        <v>215990</v>
      </c>
      <c r="I64" s="57">
        <f>SUM(I65:I73)</f>
        <v>206189</v>
      </c>
    </row>
    <row r="65" spans="1:9" ht="15" customHeight="1">
      <c r="A65" s="33">
        <v>670</v>
      </c>
      <c r="B65" s="133" t="s">
        <v>152</v>
      </c>
      <c r="C65" s="133"/>
      <c r="D65" s="33"/>
      <c r="E65" s="38">
        <v>2</v>
      </c>
      <c r="F65" s="47">
        <v>4</v>
      </c>
      <c r="G65" s="39">
        <v>5</v>
      </c>
      <c r="H65" s="58">
        <v>105408</v>
      </c>
      <c r="I65" s="58">
        <v>8039</v>
      </c>
    </row>
    <row r="66" spans="1:9" ht="15" customHeight="1">
      <c r="A66" s="33">
        <v>671</v>
      </c>
      <c r="B66" s="133" t="s">
        <v>153</v>
      </c>
      <c r="C66" s="133"/>
      <c r="D66" s="33"/>
      <c r="E66" s="38">
        <v>2</v>
      </c>
      <c r="F66" s="47">
        <v>4</v>
      </c>
      <c r="G66" s="39">
        <v>6</v>
      </c>
      <c r="H66" s="58"/>
      <c r="I66" s="58"/>
    </row>
    <row r="67" spans="1:9" ht="15" customHeight="1">
      <c r="A67" s="33">
        <v>672</v>
      </c>
      <c r="B67" s="133" t="s">
        <v>154</v>
      </c>
      <c r="C67" s="133"/>
      <c r="D67" s="33"/>
      <c r="E67" s="38">
        <v>2</v>
      </c>
      <c r="F67" s="47">
        <v>4</v>
      </c>
      <c r="G67" s="39">
        <v>7</v>
      </c>
      <c r="H67" s="58"/>
      <c r="I67" s="58"/>
    </row>
    <row r="68" spans="1:9" ht="15" customHeight="1">
      <c r="A68" s="33">
        <v>674</v>
      </c>
      <c r="B68" s="133" t="s">
        <v>155</v>
      </c>
      <c r="C68" s="133"/>
      <c r="D68" s="33"/>
      <c r="E68" s="38">
        <v>2</v>
      </c>
      <c r="F68" s="47">
        <v>4</v>
      </c>
      <c r="G68" s="39">
        <v>8</v>
      </c>
      <c r="H68" s="58"/>
      <c r="I68" s="58"/>
    </row>
    <row r="69" spans="1:9" ht="15" customHeight="1">
      <c r="A69" s="33">
        <v>675</v>
      </c>
      <c r="B69" s="133" t="s">
        <v>156</v>
      </c>
      <c r="C69" s="133"/>
      <c r="D69" s="33"/>
      <c r="E69" s="38">
        <v>2</v>
      </c>
      <c r="F69" s="47">
        <v>4</v>
      </c>
      <c r="G69" s="39">
        <v>9</v>
      </c>
      <c r="H69" s="58"/>
      <c r="I69" s="58"/>
    </row>
    <row r="70" spans="1:9" ht="15" customHeight="1">
      <c r="A70" s="33">
        <v>676</v>
      </c>
      <c r="B70" s="133" t="s">
        <v>157</v>
      </c>
      <c r="C70" s="133"/>
      <c r="D70" s="33"/>
      <c r="E70" s="38">
        <v>2</v>
      </c>
      <c r="F70" s="47">
        <v>5</v>
      </c>
      <c r="G70" s="39">
        <v>0</v>
      </c>
      <c r="H70" s="58"/>
      <c r="I70" s="58"/>
    </row>
    <row r="71" spans="1:9" ht="15" customHeight="1">
      <c r="A71" s="33">
        <v>677</v>
      </c>
      <c r="B71" s="133" t="s">
        <v>158</v>
      </c>
      <c r="C71" s="133"/>
      <c r="D71" s="33"/>
      <c r="E71" s="38">
        <v>2</v>
      </c>
      <c r="F71" s="47">
        <v>5</v>
      </c>
      <c r="G71" s="39">
        <v>1</v>
      </c>
      <c r="H71" s="58">
        <v>110582</v>
      </c>
      <c r="I71" s="58">
        <v>198150</v>
      </c>
    </row>
    <row r="72" spans="1:9" ht="15" customHeight="1">
      <c r="A72" s="33">
        <v>678</v>
      </c>
      <c r="B72" s="133" t="s">
        <v>159</v>
      </c>
      <c r="C72" s="133"/>
      <c r="D72" s="33"/>
      <c r="E72" s="38">
        <v>2</v>
      </c>
      <c r="F72" s="47">
        <v>5</v>
      </c>
      <c r="G72" s="39">
        <v>2</v>
      </c>
      <c r="H72" s="58"/>
      <c r="I72" s="58"/>
    </row>
    <row r="73" spans="1:9" ht="15" customHeight="1">
      <c r="A73" s="33">
        <v>679</v>
      </c>
      <c r="B73" s="133" t="s">
        <v>160</v>
      </c>
      <c r="C73" s="133"/>
      <c r="D73" s="33"/>
      <c r="E73" s="38">
        <v>2</v>
      </c>
      <c r="F73" s="47">
        <v>5</v>
      </c>
      <c r="G73" s="39">
        <v>3</v>
      </c>
      <c r="H73" s="58"/>
      <c r="I73" s="58"/>
    </row>
    <row r="74" spans="1:9" ht="30" customHeight="1">
      <c r="A74" s="33" t="s">
        <v>582</v>
      </c>
      <c r="B74" s="132" t="s">
        <v>556</v>
      </c>
      <c r="C74" s="132"/>
      <c r="D74" s="29"/>
      <c r="E74" s="49">
        <v>2</v>
      </c>
      <c r="F74" s="50">
        <v>5</v>
      </c>
      <c r="G74" s="48">
        <v>4</v>
      </c>
      <c r="H74" s="57">
        <f>SUM(H75:H83)</f>
        <v>4716851</v>
      </c>
      <c r="I74" s="57">
        <f>SUM(I75:I83)</f>
        <v>1864473</v>
      </c>
    </row>
    <row r="75" spans="1:9" ht="15" customHeight="1">
      <c r="A75" s="33">
        <v>570</v>
      </c>
      <c r="B75" s="133" t="s">
        <v>161</v>
      </c>
      <c r="C75" s="133"/>
      <c r="D75" s="33"/>
      <c r="E75" s="38">
        <v>2</v>
      </c>
      <c r="F75" s="47">
        <v>5</v>
      </c>
      <c r="G75" s="39">
        <v>5</v>
      </c>
      <c r="H75" s="58">
        <v>154822</v>
      </c>
      <c r="I75" s="58">
        <v>315924</v>
      </c>
    </row>
    <row r="76" spans="1:9" ht="15" customHeight="1">
      <c r="A76" s="33">
        <v>571</v>
      </c>
      <c r="B76" s="133" t="s">
        <v>162</v>
      </c>
      <c r="C76" s="133"/>
      <c r="D76" s="33"/>
      <c r="E76" s="38">
        <v>2</v>
      </c>
      <c r="F76" s="47">
        <v>5</v>
      </c>
      <c r="G76" s="39">
        <v>6</v>
      </c>
      <c r="H76" s="58"/>
      <c r="I76" s="58"/>
    </row>
    <row r="77" spans="1:9" ht="15" customHeight="1">
      <c r="A77" s="33">
        <v>572</v>
      </c>
      <c r="B77" s="133" t="s">
        <v>163</v>
      </c>
      <c r="C77" s="133"/>
      <c r="D77" s="33"/>
      <c r="E77" s="38">
        <v>2</v>
      </c>
      <c r="F77" s="47">
        <v>5</v>
      </c>
      <c r="G77" s="39">
        <v>7</v>
      </c>
      <c r="H77" s="58"/>
      <c r="I77" s="58"/>
    </row>
    <row r="78" spans="1:9" ht="15" customHeight="1">
      <c r="A78" s="33">
        <v>574</v>
      </c>
      <c r="B78" s="133" t="s">
        <v>164</v>
      </c>
      <c r="C78" s="133"/>
      <c r="D78" s="33"/>
      <c r="E78" s="38">
        <v>2</v>
      </c>
      <c r="F78" s="47">
        <v>5</v>
      </c>
      <c r="G78" s="39">
        <v>8</v>
      </c>
      <c r="H78" s="58"/>
      <c r="I78" s="58"/>
    </row>
    <row r="79" spans="1:9" ht="15" customHeight="1">
      <c r="A79" s="33">
        <v>575</v>
      </c>
      <c r="B79" s="133" t="s">
        <v>165</v>
      </c>
      <c r="C79" s="133"/>
      <c r="D79" s="33"/>
      <c r="E79" s="38">
        <v>2</v>
      </c>
      <c r="F79" s="47">
        <v>5</v>
      </c>
      <c r="G79" s="39">
        <v>9</v>
      </c>
      <c r="H79" s="58"/>
      <c r="I79" s="58"/>
    </row>
    <row r="80" spans="1:9" ht="15" customHeight="1">
      <c r="A80" s="33">
        <v>576</v>
      </c>
      <c r="B80" s="133" t="s">
        <v>166</v>
      </c>
      <c r="C80" s="133"/>
      <c r="D80" s="33"/>
      <c r="E80" s="38">
        <v>2</v>
      </c>
      <c r="F80" s="47">
        <v>6</v>
      </c>
      <c r="G80" s="39">
        <v>0</v>
      </c>
      <c r="H80" s="58"/>
      <c r="I80" s="58"/>
    </row>
    <row r="81" spans="1:9" ht="15" customHeight="1">
      <c r="A81" s="33">
        <v>577</v>
      </c>
      <c r="B81" s="133" t="s">
        <v>167</v>
      </c>
      <c r="C81" s="133"/>
      <c r="D81" s="33"/>
      <c r="E81" s="38">
        <v>2</v>
      </c>
      <c r="F81" s="47">
        <v>6</v>
      </c>
      <c r="G81" s="39">
        <v>1</v>
      </c>
      <c r="H81" s="58"/>
      <c r="I81" s="58"/>
    </row>
    <row r="82" spans="1:9" ht="15" customHeight="1">
      <c r="A82" s="33">
        <v>578</v>
      </c>
      <c r="B82" s="133" t="s">
        <v>168</v>
      </c>
      <c r="C82" s="133"/>
      <c r="D82" s="33"/>
      <c r="E82" s="38">
        <v>2</v>
      </c>
      <c r="F82" s="47">
        <v>6</v>
      </c>
      <c r="G82" s="39">
        <v>2</v>
      </c>
      <c r="H82" s="58">
        <v>3477811</v>
      </c>
      <c r="I82" s="58">
        <v>1000000</v>
      </c>
    </row>
    <row r="83" spans="1:9" ht="15" customHeight="1">
      <c r="A83" s="33">
        <v>579</v>
      </c>
      <c r="B83" s="133" t="s">
        <v>169</v>
      </c>
      <c r="C83" s="133"/>
      <c r="D83" s="33"/>
      <c r="E83" s="38">
        <v>2</v>
      </c>
      <c r="F83" s="47">
        <v>6</v>
      </c>
      <c r="G83" s="39">
        <v>3</v>
      </c>
      <c r="H83" s="58">
        <v>1084218</v>
      </c>
      <c r="I83" s="58">
        <v>548549</v>
      </c>
    </row>
    <row r="84" spans="1:9" ht="15" customHeight="1">
      <c r="A84" s="33"/>
      <c r="B84" s="132" t="s">
        <v>557</v>
      </c>
      <c r="C84" s="132"/>
      <c r="D84" s="33"/>
      <c r="E84" s="38">
        <v>2</v>
      </c>
      <c r="F84" s="47">
        <v>6</v>
      </c>
      <c r="G84" s="39">
        <v>4</v>
      </c>
      <c r="H84" s="58"/>
      <c r="I84" s="58"/>
    </row>
    <row r="85" spans="1:9" ht="15" customHeight="1">
      <c r="A85" s="33"/>
      <c r="B85" s="132" t="s">
        <v>558</v>
      </c>
      <c r="C85" s="132"/>
      <c r="D85" s="33"/>
      <c r="E85" s="38">
        <v>2</v>
      </c>
      <c r="F85" s="47">
        <v>6</v>
      </c>
      <c r="G85" s="39">
        <v>5</v>
      </c>
      <c r="H85" s="57">
        <f>SUM(H74-H64)</f>
        <v>4500861</v>
      </c>
      <c r="I85" s="57">
        <f>SUM(I74-I64)</f>
        <v>1658284</v>
      </c>
    </row>
    <row r="86" spans="1:9" ht="30" customHeight="1">
      <c r="A86" s="33"/>
      <c r="B86" s="133" t="s">
        <v>170</v>
      </c>
      <c r="C86" s="133"/>
      <c r="D86" s="33"/>
      <c r="E86" s="38"/>
      <c r="F86" s="47"/>
      <c r="G86" s="48"/>
      <c r="H86" s="58"/>
      <c r="I86" s="58"/>
    </row>
    <row r="87" spans="1:9" ht="15" customHeight="1">
      <c r="A87" s="33" t="s">
        <v>171</v>
      </c>
      <c r="B87" s="132" t="s">
        <v>559</v>
      </c>
      <c r="C87" s="132"/>
      <c r="D87" s="33"/>
      <c r="E87" s="38">
        <v>2</v>
      </c>
      <c r="F87" s="47">
        <v>6</v>
      </c>
      <c r="G87" s="39">
        <v>6</v>
      </c>
      <c r="H87" s="58"/>
      <c r="I87" s="58"/>
    </row>
    <row r="88" spans="1:9" ht="15" customHeight="1">
      <c r="A88" s="33">
        <v>680</v>
      </c>
      <c r="B88" s="133" t="s">
        <v>172</v>
      </c>
      <c r="C88" s="133"/>
      <c r="D88" s="33"/>
      <c r="E88" s="38">
        <v>2</v>
      </c>
      <c r="F88" s="47">
        <v>6</v>
      </c>
      <c r="G88" s="39">
        <v>7</v>
      </c>
      <c r="H88" s="58"/>
      <c r="I88" s="58"/>
    </row>
    <row r="89" spans="1:9" ht="15" customHeight="1">
      <c r="A89" s="33">
        <v>681</v>
      </c>
      <c r="B89" s="133" t="s">
        <v>173</v>
      </c>
      <c r="C89" s="133"/>
      <c r="D89" s="33"/>
      <c r="E89" s="38">
        <v>2</v>
      </c>
      <c r="F89" s="47">
        <v>6</v>
      </c>
      <c r="G89" s="39">
        <v>8</v>
      </c>
      <c r="H89" s="58"/>
      <c r="I89" s="58"/>
    </row>
    <row r="90" spans="1:9" ht="30" customHeight="1">
      <c r="A90" s="33">
        <v>682</v>
      </c>
      <c r="B90" s="133" t="s">
        <v>174</v>
      </c>
      <c r="C90" s="133"/>
      <c r="D90" s="33"/>
      <c r="E90" s="38">
        <v>2</v>
      </c>
      <c r="F90" s="47">
        <v>6</v>
      </c>
      <c r="G90" s="39">
        <v>9</v>
      </c>
      <c r="H90" s="58"/>
      <c r="I90" s="58"/>
    </row>
    <row r="91" spans="1:9" ht="30" customHeight="1">
      <c r="A91" s="33">
        <v>683</v>
      </c>
      <c r="B91" s="133" t="s">
        <v>175</v>
      </c>
      <c r="C91" s="133"/>
      <c r="D91" s="33"/>
      <c r="E91" s="38">
        <v>2</v>
      </c>
      <c r="F91" s="47">
        <v>7</v>
      </c>
      <c r="G91" s="39">
        <v>0</v>
      </c>
      <c r="H91" s="58"/>
      <c r="I91" s="58"/>
    </row>
    <row r="92" spans="1:9" ht="30" customHeight="1">
      <c r="A92" s="33">
        <v>684</v>
      </c>
      <c r="B92" s="133" t="s">
        <v>176</v>
      </c>
      <c r="C92" s="133"/>
      <c r="D92" s="33"/>
      <c r="E92" s="38">
        <v>2</v>
      </c>
      <c r="F92" s="47">
        <v>7</v>
      </c>
      <c r="G92" s="39">
        <v>1</v>
      </c>
      <c r="H92" s="58"/>
      <c r="I92" s="58"/>
    </row>
    <row r="93" spans="1:9" ht="15" customHeight="1">
      <c r="A93" s="33">
        <v>685</v>
      </c>
      <c r="B93" s="133" t="s">
        <v>177</v>
      </c>
      <c r="C93" s="133"/>
      <c r="D93" s="33"/>
      <c r="E93" s="38">
        <v>2</v>
      </c>
      <c r="F93" s="47">
        <v>7</v>
      </c>
      <c r="G93" s="39">
        <v>2</v>
      </c>
      <c r="H93" s="58"/>
      <c r="I93" s="58"/>
    </row>
    <row r="94" spans="1:9" ht="15" customHeight="1">
      <c r="A94" s="33">
        <v>686</v>
      </c>
      <c r="B94" s="133" t="s">
        <v>178</v>
      </c>
      <c r="C94" s="133"/>
      <c r="D94" s="33"/>
      <c r="E94" s="38">
        <v>2</v>
      </c>
      <c r="F94" s="47">
        <v>7</v>
      </c>
      <c r="G94" s="39">
        <v>3</v>
      </c>
      <c r="H94" s="58"/>
      <c r="I94" s="58"/>
    </row>
    <row r="95" spans="1:9" ht="15" customHeight="1">
      <c r="A95" s="33">
        <v>687</v>
      </c>
      <c r="B95" s="133" t="s">
        <v>179</v>
      </c>
      <c r="C95" s="133"/>
      <c r="D95" s="33"/>
      <c r="E95" s="38">
        <v>2</v>
      </c>
      <c r="F95" s="47">
        <v>7</v>
      </c>
      <c r="G95" s="39">
        <v>4</v>
      </c>
      <c r="H95" s="58"/>
      <c r="I95" s="58"/>
    </row>
    <row r="96" spans="1:9" ht="15" customHeight="1">
      <c r="A96" s="33">
        <v>689</v>
      </c>
      <c r="B96" s="133" t="s">
        <v>180</v>
      </c>
      <c r="C96" s="133"/>
      <c r="D96" s="33"/>
      <c r="E96" s="38">
        <v>2</v>
      </c>
      <c r="F96" s="47">
        <v>7</v>
      </c>
      <c r="G96" s="39">
        <v>5</v>
      </c>
      <c r="H96" s="58"/>
      <c r="I96" s="58"/>
    </row>
    <row r="97" spans="1:9" ht="15" customHeight="1">
      <c r="A97" s="33" t="s">
        <v>181</v>
      </c>
      <c r="B97" s="132" t="s">
        <v>560</v>
      </c>
      <c r="C97" s="132"/>
      <c r="D97" s="33"/>
      <c r="E97" s="38">
        <v>2</v>
      </c>
      <c r="F97" s="47">
        <v>7</v>
      </c>
      <c r="G97" s="39">
        <v>6</v>
      </c>
      <c r="H97" s="58"/>
      <c r="I97" s="58"/>
    </row>
    <row r="98" spans="1:9" ht="15" customHeight="1">
      <c r="A98" s="33">
        <v>580</v>
      </c>
      <c r="B98" s="133" t="s">
        <v>182</v>
      </c>
      <c r="C98" s="133"/>
      <c r="D98" s="33"/>
      <c r="E98" s="38">
        <v>2</v>
      </c>
      <c r="F98" s="47">
        <v>7</v>
      </c>
      <c r="G98" s="39">
        <v>7</v>
      </c>
      <c r="H98" s="58"/>
      <c r="I98" s="58"/>
    </row>
    <row r="99" spans="1:9" ht="15" customHeight="1">
      <c r="A99" s="33">
        <v>581</v>
      </c>
      <c r="B99" s="133" t="s">
        <v>183</v>
      </c>
      <c r="C99" s="133"/>
      <c r="D99" s="33"/>
      <c r="E99" s="38">
        <v>2</v>
      </c>
      <c r="F99" s="47">
        <v>7</v>
      </c>
      <c r="G99" s="39">
        <v>8</v>
      </c>
      <c r="H99" s="58"/>
      <c r="I99" s="58"/>
    </row>
    <row r="100" spans="1:9" ht="15" customHeight="1">
      <c r="A100" s="33">
        <v>582</v>
      </c>
      <c r="B100" s="133" t="s">
        <v>184</v>
      </c>
      <c r="C100" s="133"/>
      <c r="D100" s="33"/>
      <c r="E100" s="38">
        <v>2</v>
      </c>
      <c r="F100" s="47">
        <v>7</v>
      </c>
      <c r="G100" s="39">
        <v>9</v>
      </c>
      <c r="H100" s="58"/>
      <c r="I100" s="58"/>
    </row>
    <row r="101" spans="1:9" ht="15" customHeight="1">
      <c r="A101" s="33">
        <v>583</v>
      </c>
      <c r="B101" s="133" t="s">
        <v>185</v>
      </c>
      <c r="C101" s="133"/>
      <c r="D101" s="33"/>
      <c r="E101" s="38">
        <v>2</v>
      </c>
      <c r="F101" s="47">
        <v>8</v>
      </c>
      <c r="G101" s="39">
        <v>0</v>
      </c>
      <c r="H101" s="58"/>
      <c r="I101" s="58"/>
    </row>
    <row r="102" spans="1:9" ht="30" customHeight="1">
      <c r="A102" s="33">
        <v>584</v>
      </c>
      <c r="B102" s="133" t="s">
        <v>186</v>
      </c>
      <c r="C102" s="133"/>
      <c r="D102" s="33"/>
      <c r="E102" s="38">
        <v>2</v>
      </c>
      <c r="F102" s="47">
        <v>8</v>
      </c>
      <c r="G102" s="39">
        <v>1</v>
      </c>
      <c r="H102" s="58"/>
      <c r="I102" s="58"/>
    </row>
    <row r="103" spans="1:9" ht="15" customHeight="1">
      <c r="A103" s="33">
        <v>585</v>
      </c>
      <c r="B103" s="133" t="s">
        <v>187</v>
      </c>
      <c r="C103" s="133"/>
      <c r="D103" s="33"/>
      <c r="E103" s="38">
        <v>2</v>
      </c>
      <c r="F103" s="47">
        <v>8</v>
      </c>
      <c r="G103" s="39">
        <v>2</v>
      </c>
      <c r="H103" s="58"/>
      <c r="I103" s="58"/>
    </row>
    <row r="104" spans="1:9" ht="15" customHeight="1">
      <c r="A104" s="33">
        <v>586</v>
      </c>
      <c r="B104" s="133" t="s">
        <v>188</v>
      </c>
      <c r="C104" s="133"/>
      <c r="D104" s="33"/>
      <c r="E104" s="38">
        <v>2</v>
      </c>
      <c r="F104" s="47">
        <v>8</v>
      </c>
      <c r="G104" s="39">
        <v>3</v>
      </c>
      <c r="H104" s="58"/>
      <c r="I104" s="58"/>
    </row>
    <row r="105" spans="1:9" ht="15" customHeight="1">
      <c r="A105" s="33">
        <v>589</v>
      </c>
      <c r="B105" s="133" t="s">
        <v>189</v>
      </c>
      <c r="C105" s="133"/>
      <c r="D105" s="33"/>
      <c r="E105" s="38">
        <v>2</v>
      </c>
      <c r="F105" s="47">
        <v>8</v>
      </c>
      <c r="G105" s="39">
        <v>4</v>
      </c>
      <c r="H105" s="58"/>
      <c r="I105" s="58"/>
    </row>
    <row r="106" spans="1:9" ht="15" customHeight="1">
      <c r="A106" s="33" t="s">
        <v>190</v>
      </c>
      <c r="B106" s="132" t="s">
        <v>561</v>
      </c>
      <c r="C106" s="132"/>
      <c r="D106" s="33"/>
      <c r="E106" s="38">
        <v>2</v>
      </c>
      <c r="F106" s="47">
        <v>8</v>
      </c>
      <c r="G106" s="39">
        <v>5</v>
      </c>
      <c r="H106" s="58"/>
      <c r="I106" s="58"/>
    </row>
    <row r="107" spans="1:9" ht="15" customHeight="1">
      <c r="A107" s="33">
        <v>640</v>
      </c>
      <c r="B107" s="133" t="s">
        <v>191</v>
      </c>
      <c r="C107" s="133"/>
      <c r="D107" s="33"/>
      <c r="E107" s="38">
        <v>2</v>
      </c>
      <c r="F107" s="47">
        <v>8</v>
      </c>
      <c r="G107" s="39">
        <v>6</v>
      </c>
      <c r="H107" s="58"/>
      <c r="I107" s="58"/>
    </row>
    <row r="108" spans="1:9" ht="15" customHeight="1">
      <c r="A108" s="33">
        <v>641</v>
      </c>
      <c r="B108" s="133" t="s">
        <v>192</v>
      </c>
      <c r="C108" s="133"/>
      <c r="D108" s="33"/>
      <c r="E108" s="38">
        <v>2</v>
      </c>
      <c r="F108" s="47">
        <v>8</v>
      </c>
      <c r="G108" s="39">
        <v>7</v>
      </c>
      <c r="H108" s="58"/>
      <c r="I108" s="58"/>
    </row>
    <row r="109" spans="1:9" ht="15" customHeight="1">
      <c r="A109" s="33">
        <v>642</v>
      </c>
      <c r="B109" s="133" t="s">
        <v>193</v>
      </c>
      <c r="C109" s="133"/>
      <c r="D109" s="33"/>
      <c r="E109" s="38">
        <v>2</v>
      </c>
      <c r="F109" s="47">
        <v>8</v>
      </c>
      <c r="G109" s="39">
        <v>8</v>
      </c>
      <c r="H109" s="58"/>
      <c r="I109" s="58"/>
    </row>
    <row r="110" spans="1:9" ht="15" customHeight="1">
      <c r="A110" s="33" t="s">
        <v>190</v>
      </c>
      <c r="B110" s="132" t="s">
        <v>562</v>
      </c>
      <c r="C110" s="132"/>
      <c r="D110" s="33"/>
      <c r="E110" s="38">
        <v>2</v>
      </c>
      <c r="F110" s="47">
        <v>8</v>
      </c>
      <c r="G110" s="39">
        <v>9</v>
      </c>
      <c r="H110" s="58"/>
      <c r="I110" s="58"/>
    </row>
    <row r="111" spans="1:9" ht="15" customHeight="1">
      <c r="A111" s="33">
        <v>643</v>
      </c>
      <c r="B111" s="133" t="s">
        <v>194</v>
      </c>
      <c r="C111" s="133"/>
      <c r="D111" s="33"/>
      <c r="E111" s="38">
        <v>2</v>
      </c>
      <c r="F111" s="47">
        <v>9</v>
      </c>
      <c r="G111" s="39">
        <v>0</v>
      </c>
      <c r="H111" s="58"/>
      <c r="I111" s="58"/>
    </row>
    <row r="112" spans="1:9" ht="15" customHeight="1">
      <c r="A112" s="33">
        <v>644</v>
      </c>
      <c r="B112" s="133" t="s">
        <v>195</v>
      </c>
      <c r="C112" s="133"/>
      <c r="D112" s="33"/>
      <c r="E112" s="38">
        <v>2</v>
      </c>
      <c r="F112" s="47">
        <v>9</v>
      </c>
      <c r="G112" s="39">
        <v>1</v>
      </c>
      <c r="H112" s="58"/>
      <c r="I112" s="58"/>
    </row>
    <row r="113" spans="1:9" ht="15" customHeight="1">
      <c r="A113" s="33">
        <v>645</v>
      </c>
      <c r="B113" s="133" t="s">
        <v>196</v>
      </c>
      <c r="C113" s="133"/>
      <c r="D113" s="33"/>
      <c r="E113" s="38">
        <v>2</v>
      </c>
      <c r="F113" s="47">
        <v>9</v>
      </c>
      <c r="G113" s="39">
        <v>2</v>
      </c>
      <c r="H113" s="58"/>
      <c r="I113" s="58"/>
    </row>
    <row r="114" spans="1:9" ht="15" customHeight="1">
      <c r="A114" s="33"/>
      <c r="B114" s="132" t="s">
        <v>563</v>
      </c>
      <c r="C114" s="132"/>
      <c r="D114" s="33"/>
      <c r="E114" s="38">
        <v>2</v>
      </c>
      <c r="F114" s="47">
        <v>9</v>
      </c>
      <c r="G114" s="39">
        <v>3</v>
      </c>
      <c r="H114" s="58"/>
      <c r="I114" s="58"/>
    </row>
    <row r="115" spans="1:9" ht="15" customHeight="1">
      <c r="A115" s="33"/>
      <c r="B115" s="132" t="s">
        <v>564</v>
      </c>
      <c r="C115" s="132"/>
      <c r="D115" s="33"/>
      <c r="E115" s="38">
        <v>2</v>
      </c>
      <c r="F115" s="47">
        <v>9</v>
      </c>
      <c r="G115" s="39">
        <v>4</v>
      </c>
      <c r="H115" s="58"/>
      <c r="I115" s="58"/>
    </row>
    <row r="116" spans="1:9" ht="30" customHeight="1">
      <c r="A116" s="33" t="s">
        <v>197</v>
      </c>
      <c r="B116" s="133" t="s">
        <v>198</v>
      </c>
      <c r="C116" s="133"/>
      <c r="D116" s="33"/>
      <c r="E116" s="38">
        <v>2</v>
      </c>
      <c r="F116" s="47">
        <v>9</v>
      </c>
      <c r="G116" s="39">
        <v>5</v>
      </c>
      <c r="H116" s="58">
        <v>117432</v>
      </c>
      <c r="I116" s="58">
        <v>128239</v>
      </c>
    </row>
    <row r="117" spans="1:9" ht="30" customHeight="1">
      <c r="A117" s="33" t="s">
        <v>199</v>
      </c>
      <c r="B117" s="133" t="s">
        <v>200</v>
      </c>
      <c r="C117" s="133"/>
      <c r="D117" s="33"/>
      <c r="E117" s="38">
        <v>2</v>
      </c>
      <c r="F117" s="47">
        <v>9</v>
      </c>
      <c r="G117" s="39">
        <v>6</v>
      </c>
      <c r="H117" s="58">
        <v>1026154</v>
      </c>
      <c r="I117" s="58">
        <v>1567067</v>
      </c>
    </row>
    <row r="118" spans="1:9" ht="15" customHeight="1">
      <c r="A118" s="33"/>
      <c r="B118" s="133" t="s">
        <v>201</v>
      </c>
      <c r="C118" s="133"/>
      <c r="D118" s="33"/>
      <c r="E118" s="38"/>
      <c r="F118" s="47"/>
      <c r="G118" s="48"/>
      <c r="H118" s="58"/>
      <c r="I118" s="58"/>
    </row>
    <row r="119" spans="1:9" ht="15" customHeight="1">
      <c r="A119" s="113"/>
      <c r="B119" s="134" t="s">
        <v>202</v>
      </c>
      <c r="C119" s="134"/>
      <c r="D119" s="113"/>
      <c r="E119" s="105">
        <v>2</v>
      </c>
      <c r="F119" s="106">
        <v>9</v>
      </c>
      <c r="G119" s="111">
        <v>7</v>
      </c>
      <c r="H119" s="110">
        <f>SUM(H61-H62+H84-H85+H114-H115+H116-H117)</f>
        <v>5035471.060000002</v>
      </c>
      <c r="I119" s="110">
        <f>SUM(I61-I62+I84-I85+I114-I115+I116-I117)</f>
        <v>5673711.009999998</v>
      </c>
    </row>
    <row r="120" spans="1:9" ht="15" customHeight="1">
      <c r="A120" s="113"/>
      <c r="B120" s="135" t="s">
        <v>203</v>
      </c>
      <c r="C120" s="135"/>
      <c r="D120" s="113"/>
      <c r="E120" s="105"/>
      <c r="F120" s="106"/>
      <c r="G120" s="111"/>
      <c r="H120" s="110"/>
      <c r="I120" s="110"/>
    </row>
    <row r="121" spans="1:9" ht="15" customHeight="1">
      <c r="A121" s="113"/>
      <c r="B121" s="134" t="s">
        <v>204</v>
      </c>
      <c r="C121" s="134"/>
      <c r="D121" s="113"/>
      <c r="E121" s="105">
        <v>2</v>
      </c>
      <c r="F121" s="106">
        <v>9</v>
      </c>
      <c r="G121" s="107">
        <v>8</v>
      </c>
      <c r="H121" s="108"/>
      <c r="I121" s="108"/>
    </row>
    <row r="122" spans="1:9" ht="15" customHeight="1">
      <c r="A122" s="113"/>
      <c r="B122" s="135" t="s">
        <v>205</v>
      </c>
      <c r="C122" s="135"/>
      <c r="D122" s="113"/>
      <c r="E122" s="105"/>
      <c r="F122" s="106"/>
      <c r="G122" s="107"/>
      <c r="H122" s="109"/>
      <c r="I122" s="109"/>
    </row>
    <row r="123" spans="1:9" ht="15" customHeight="1">
      <c r="A123" s="33"/>
      <c r="B123" s="133" t="s">
        <v>206</v>
      </c>
      <c r="C123" s="133"/>
      <c r="D123" s="33"/>
      <c r="E123" s="38"/>
      <c r="F123" s="47"/>
      <c r="G123" s="48"/>
      <c r="H123" s="58"/>
      <c r="I123" s="58"/>
    </row>
    <row r="124" spans="1:9" ht="15" customHeight="1">
      <c r="A124" s="33" t="s">
        <v>207</v>
      </c>
      <c r="B124" s="133" t="s">
        <v>208</v>
      </c>
      <c r="C124" s="133"/>
      <c r="D124" s="33"/>
      <c r="E124" s="38">
        <v>2</v>
      </c>
      <c r="F124" s="47">
        <v>9</v>
      </c>
      <c r="G124" s="39">
        <v>9</v>
      </c>
      <c r="H124" s="58"/>
      <c r="I124" s="58"/>
    </row>
    <row r="125" spans="1:9" ht="15" customHeight="1">
      <c r="A125" s="33" t="s">
        <v>209</v>
      </c>
      <c r="B125" s="133" t="s">
        <v>210</v>
      </c>
      <c r="C125" s="133"/>
      <c r="D125" s="33"/>
      <c r="E125" s="38">
        <v>3</v>
      </c>
      <c r="F125" s="47">
        <v>0</v>
      </c>
      <c r="G125" s="39">
        <v>0</v>
      </c>
      <c r="H125" s="58"/>
      <c r="I125" s="58"/>
    </row>
    <row r="126" spans="1:9" ht="15" customHeight="1">
      <c r="A126" s="33" t="s">
        <v>209</v>
      </c>
      <c r="B126" s="133" t="s">
        <v>211</v>
      </c>
      <c r="C126" s="133"/>
      <c r="D126" s="33"/>
      <c r="E126" s="38">
        <v>3</v>
      </c>
      <c r="F126" s="47">
        <v>0</v>
      </c>
      <c r="G126" s="39">
        <v>1</v>
      </c>
      <c r="H126" s="58"/>
      <c r="I126" s="58"/>
    </row>
    <row r="127" spans="1:9" ht="15" customHeight="1">
      <c r="A127" s="33"/>
      <c r="B127" s="133" t="s">
        <v>212</v>
      </c>
      <c r="C127" s="133"/>
      <c r="D127" s="33"/>
      <c r="E127" s="38"/>
      <c r="F127" s="50"/>
      <c r="G127" s="48"/>
      <c r="H127" s="58"/>
      <c r="I127" s="58"/>
    </row>
    <row r="128" spans="1:9" ht="15" customHeight="1">
      <c r="A128" s="33"/>
      <c r="B128" s="132" t="s">
        <v>565</v>
      </c>
      <c r="C128" s="132"/>
      <c r="D128" s="33"/>
      <c r="E128" s="38">
        <v>3</v>
      </c>
      <c r="F128" s="47">
        <v>0</v>
      </c>
      <c r="G128" s="39">
        <v>2</v>
      </c>
      <c r="H128" s="57">
        <f>SUM(H119-H121-H124-H125+H126)</f>
        <v>5035471.060000002</v>
      </c>
      <c r="I128" s="57">
        <f>SUM(I119-I121-I124-I125+I126)</f>
        <v>5673711.009999998</v>
      </c>
    </row>
    <row r="129" spans="1:9" ht="15" customHeight="1">
      <c r="A129" s="33"/>
      <c r="B129" s="132" t="s">
        <v>566</v>
      </c>
      <c r="C129" s="132"/>
      <c r="D129" s="33"/>
      <c r="E129" s="38">
        <v>3</v>
      </c>
      <c r="F129" s="47">
        <v>0</v>
      </c>
      <c r="G129" s="39">
        <v>3</v>
      </c>
      <c r="H129" s="58"/>
      <c r="I129" s="58"/>
    </row>
    <row r="130" spans="1:9" ht="15" customHeight="1">
      <c r="A130" s="33"/>
      <c r="B130" s="133" t="s">
        <v>213</v>
      </c>
      <c r="C130" s="133"/>
      <c r="D130" s="33"/>
      <c r="E130" s="38"/>
      <c r="F130" s="47"/>
      <c r="G130" s="39"/>
      <c r="H130" s="58"/>
      <c r="I130" s="58"/>
    </row>
    <row r="131" spans="1:9" ht="30" customHeight="1">
      <c r="A131" s="33" t="s">
        <v>214</v>
      </c>
      <c r="B131" s="133" t="s">
        <v>215</v>
      </c>
      <c r="C131" s="133"/>
      <c r="D131" s="33"/>
      <c r="E131" s="38">
        <v>3</v>
      </c>
      <c r="F131" s="47">
        <v>0</v>
      </c>
      <c r="G131" s="39">
        <v>4</v>
      </c>
      <c r="H131" s="58"/>
      <c r="I131" s="58"/>
    </row>
    <row r="132" spans="1:9" ht="30" customHeight="1">
      <c r="A132" s="33" t="s">
        <v>216</v>
      </c>
      <c r="B132" s="133" t="s">
        <v>217</v>
      </c>
      <c r="C132" s="133"/>
      <c r="D132" s="33"/>
      <c r="E132" s="38">
        <v>3</v>
      </c>
      <c r="F132" s="47">
        <v>0</v>
      </c>
      <c r="G132" s="39">
        <v>5</v>
      </c>
      <c r="H132" s="58"/>
      <c r="I132" s="58"/>
    </row>
    <row r="133" spans="1:9" ht="15" customHeight="1">
      <c r="A133" s="33"/>
      <c r="B133" s="132" t="s">
        <v>567</v>
      </c>
      <c r="C133" s="132"/>
      <c r="D133" s="33"/>
      <c r="E133" s="38">
        <v>3</v>
      </c>
      <c r="F133" s="47">
        <v>0</v>
      </c>
      <c r="G133" s="39">
        <v>6</v>
      </c>
      <c r="H133" s="58"/>
      <c r="I133" s="58"/>
    </row>
    <row r="134" spans="1:9" ht="15" customHeight="1">
      <c r="A134" s="33"/>
      <c r="B134" s="132" t="s">
        <v>568</v>
      </c>
      <c r="C134" s="132"/>
      <c r="D134" s="33"/>
      <c r="E134" s="38">
        <v>3</v>
      </c>
      <c r="F134" s="47">
        <v>0</v>
      </c>
      <c r="G134" s="39">
        <v>7</v>
      </c>
      <c r="H134" s="58"/>
      <c r="I134" s="58"/>
    </row>
    <row r="135" spans="1:9" ht="15" customHeight="1">
      <c r="A135" s="33" t="s">
        <v>218</v>
      </c>
      <c r="B135" s="133" t="s">
        <v>219</v>
      </c>
      <c r="C135" s="133"/>
      <c r="D135" s="33"/>
      <c r="E135" s="38">
        <v>3</v>
      </c>
      <c r="F135" s="47">
        <v>0</v>
      </c>
      <c r="G135" s="39">
        <v>8</v>
      </c>
      <c r="H135" s="58"/>
      <c r="I135" s="58"/>
    </row>
    <row r="136" spans="1:9" ht="15" customHeight="1">
      <c r="A136" s="33"/>
      <c r="B136" s="132" t="s">
        <v>569</v>
      </c>
      <c r="C136" s="132"/>
      <c r="D136" s="33"/>
      <c r="E136" s="38">
        <v>3</v>
      </c>
      <c r="F136" s="47">
        <v>0</v>
      </c>
      <c r="G136" s="39">
        <v>9</v>
      </c>
      <c r="H136" s="58"/>
      <c r="I136" s="58"/>
    </row>
    <row r="137" spans="1:9" ht="15" customHeight="1">
      <c r="A137" s="33"/>
      <c r="B137" s="132" t="s">
        <v>570</v>
      </c>
      <c r="C137" s="132"/>
      <c r="D137" s="33"/>
      <c r="E137" s="38">
        <v>3</v>
      </c>
      <c r="F137" s="47">
        <v>1</v>
      </c>
      <c r="G137" s="39">
        <v>0</v>
      </c>
      <c r="H137" s="58"/>
      <c r="I137" s="58"/>
    </row>
    <row r="138" spans="1:9" ht="15" customHeight="1">
      <c r="A138" s="33"/>
      <c r="B138" s="133" t="s">
        <v>220</v>
      </c>
      <c r="C138" s="133"/>
      <c r="D138" s="33"/>
      <c r="E138" s="38"/>
      <c r="F138" s="47"/>
      <c r="G138" s="39"/>
      <c r="H138" s="58"/>
      <c r="I138" s="58"/>
    </row>
    <row r="139" spans="1:9" ht="15" customHeight="1">
      <c r="A139" s="33"/>
      <c r="B139" s="132" t="s">
        <v>571</v>
      </c>
      <c r="C139" s="132"/>
      <c r="D139" s="33"/>
      <c r="E139" s="38">
        <v>3</v>
      </c>
      <c r="F139" s="47">
        <v>1</v>
      </c>
      <c r="G139" s="39">
        <v>1</v>
      </c>
      <c r="H139" s="57">
        <f>SUM(H128-H129+H136-H137)</f>
        <v>5035471.060000002</v>
      </c>
      <c r="I139" s="57">
        <f>SUM(I128-I129+I136-I137)</f>
        <v>5673711.009999998</v>
      </c>
    </row>
    <row r="140" spans="1:9" ht="15" customHeight="1">
      <c r="A140" s="33"/>
      <c r="B140" s="132" t="s">
        <v>572</v>
      </c>
      <c r="C140" s="132"/>
      <c r="D140" s="33"/>
      <c r="E140" s="38">
        <v>3</v>
      </c>
      <c r="F140" s="47">
        <v>1</v>
      </c>
      <c r="G140" s="39">
        <v>2</v>
      </c>
      <c r="H140" s="58"/>
      <c r="I140" s="58"/>
    </row>
    <row r="141" spans="1:9" ht="15" customHeight="1">
      <c r="A141" s="33">
        <v>723</v>
      </c>
      <c r="B141" s="133" t="s">
        <v>221</v>
      </c>
      <c r="C141" s="133"/>
      <c r="D141" s="33"/>
      <c r="E141" s="38">
        <v>3</v>
      </c>
      <c r="F141" s="47">
        <v>1</v>
      </c>
      <c r="G141" s="39">
        <v>3</v>
      </c>
      <c r="H141" s="58"/>
      <c r="I141" s="58"/>
    </row>
    <row r="142" spans="1:9" s="30" customFormat="1" ht="15" customHeight="1">
      <c r="A142" s="51"/>
      <c r="B142" s="52"/>
      <c r="C142" s="52"/>
      <c r="D142" s="51"/>
      <c r="E142" s="51"/>
      <c r="F142" s="51"/>
      <c r="G142" s="51"/>
      <c r="H142" s="60"/>
      <c r="I142" s="60"/>
    </row>
    <row r="143" spans="1:9" ht="15" customHeight="1">
      <c r="A143" s="33"/>
      <c r="B143" s="132" t="s">
        <v>222</v>
      </c>
      <c r="C143" s="132"/>
      <c r="D143" s="33"/>
      <c r="E143" s="38"/>
      <c r="F143" s="47"/>
      <c r="G143" s="39"/>
      <c r="H143" s="58"/>
      <c r="I143" s="58"/>
    </row>
    <row r="144" spans="1:9" ht="15" customHeight="1">
      <c r="A144" s="33"/>
      <c r="B144" s="133" t="s">
        <v>223</v>
      </c>
      <c r="C144" s="133"/>
      <c r="D144" s="33"/>
      <c r="E144" s="38">
        <v>3</v>
      </c>
      <c r="F144" s="47">
        <v>1</v>
      </c>
      <c r="G144" s="39">
        <v>4</v>
      </c>
      <c r="H144" s="58"/>
      <c r="I144" s="58"/>
    </row>
    <row r="145" spans="1:9" ht="15" customHeight="1">
      <c r="A145" s="33"/>
      <c r="B145" s="133" t="s">
        <v>224</v>
      </c>
      <c r="C145" s="133"/>
      <c r="D145" s="33"/>
      <c r="E145" s="38">
        <v>3</v>
      </c>
      <c r="F145" s="47">
        <v>1</v>
      </c>
      <c r="G145" s="39">
        <v>5</v>
      </c>
      <c r="H145" s="58"/>
      <c r="I145" s="58"/>
    </row>
    <row r="146" spans="1:9" ht="30" customHeight="1">
      <c r="A146" s="33"/>
      <c r="B146" s="133" t="s">
        <v>225</v>
      </c>
      <c r="C146" s="133"/>
      <c r="D146" s="33"/>
      <c r="E146" s="38">
        <v>3</v>
      </c>
      <c r="F146" s="47">
        <v>1</v>
      </c>
      <c r="G146" s="39">
        <v>6</v>
      </c>
      <c r="H146" s="58"/>
      <c r="I146" s="58"/>
    </row>
    <row r="147" spans="1:9" ht="15" customHeight="1">
      <c r="A147" s="33"/>
      <c r="B147" s="133" t="s">
        <v>226</v>
      </c>
      <c r="C147" s="133"/>
      <c r="D147" s="33"/>
      <c r="E147" s="38">
        <v>3</v>
      </c>
      <c r="F147" s="47">
        <v>1</v>
      </c>
      <c r="G147" s="39">
        <v>7</v>
      </c>
      <c r="H147" s="58"/>
      <c r="I147" s="58"/>
    </row>
    <row r="148" spans="1:9" ht="15" customHeight="1">
      <c r="A148" s="33"/>
      <c r="B148" s="133" t="s">
        <v>227</v>
      </c>
      <c r="C148" s="133"/>
      <c r="D148" s="33"/>
      <c r="E148" s="38">
        <v>3</v>
      </c>
      <c r="F148" s="47">
        <v>1</v>
      </c>
      <c r="G148" s="39">
        <v>8</v>
      </c>
      <c r="H148" s="58"/>
      <c r="I148" s="58"/>
    </row>
    <row r="149" spans="1:9" ht="15" customHeight="1">
      <c r="A149" s="33"/>
      <c r="B149" s="133" t="s">
        <v>228</v>
      </c>
      <c r="C149" s="133"/>
      <c r="D149" s="33"/>
      <c r="E149" s="38">
        <v>3</v>
      </c>
      <c r="F149" s="47">
        <v>1</v>
      </c>
      <c r="G149" s="39">
        <v>9</v>
      </c>
      <c r="H149" s="58"/>
      <c r="I149" s="58"/>
    </row>
    <row r="150" spans="1:9" ht="15" customHeight="1">
      <c r="A150" s="33"/>
      <c r="B150" s="133" t="s">
        <v>229</v>
      </c>
      <c r="C150" s="133"/>
      <c r="D150" s="33"/>
      <c r="E150" s="38">
        <v>3</v>
      </c>
      <c r="F150" s="47">
        <v>2</v>
      </c>
      <c r="G150" s="39">
        <v>0</v>
      </c>
      <c r="H150" s="58"/>
      <c r="I150" s="58"/>
    </row>
    <row r="151" spans="1:9" ht="15" customHeight="1">
      <c r="A151" s="33"/>
      <c r="B151" s="133" t="s">
        <v>230</v>
      </c>
      <c r="C151" s="133"/>
      <c r="D151" s="33"/>
      <c r="E151" s="38">
        <v>3</v>
      </c>
      <c r="F151" s="47">
        <v>2</v>
      </c>
      <c r="G151" s="39">
        <v>1</v>
      </c>
      <c r="H151" s="58"/>
      <c r="I151" s="58"/>
    </row>
    <row r="152" spans="1:9" ht="30" customHeight="1">
      <c r="A152" s="33"/>
      <c r="B152" s="133" t="s">
        <v>231</v>
      </c>
      <c r="C152" s="133"/>
      <c r="D152" s="33"/>
      <c r="E152" s="38">
        <v>3</v>
      </c>
      <c r="F152" s="47">
        <v>2</v>
      </c>
      <c r="G152" s="39">
        <v>2</v>
      </c>
      <c r="H152" s="58"/>
      <c r="I152" s="58"/>
    </row>
    <row r="153" spans="1:9" ht="15" customHeight="1">
      <c r="A153" s="33"/>
      <c r="B153" s="133" t="s">
        <v>232</v>
      </c>
      <c r="C153" s="133"/>
      <c r="D153" s="33"/>
      <c r="E153" s="38">
        <v>3</v>
      </c>
      <c r="F153" s="47">
        <v>2</v>
      </c>
      <c r="G153" s="39">
        <v>3</v>
      </c>
      <c r="H153" s="58"/>
      <c r="I153" s="58"/>
    </row>
    <row r="154" spans="1:9" ht="15" customHeight="1">
      <c r="A154" s="33"/>
      <c r="B154" s="133" t="s">
        <v>233</v>
      </c>
      <c r="C154" s="133"/>
      <c r="D154" s="33"/>
      <c r="E154" s="38">
        <v>3</v>
      </c>
      <c r="F154" s="47">
        <v>2</v>
      </c>
      <c r="G154" s="39">
        <v>4</v>
      </c>
      <c r="H154" s="58"/>
      <c r="I154" s="58"/>
    </row>
    <row r="155" spans="1:9" ht="15" customHeight="1">
      <c r="A155" s="33"/>
      <c r="B155" s="133" t="s">
        <v>234</v>
      </c>
      <c r="C155" s="133"/>
      <c r="D155" s="33"/>
      <c r="E155" s="38">
        <v>3</v>
      </c>
      <c r="F155" s="47">
        <v>2</v>
      </c>
      <c r="G155" s="39">
        <v>5</v>
      </c>
      <c r="H155" s="58"/>
      <c r="I155" s="58"/>
    </row>
    <row r="156" spans="1:9" ht="15" customHeight="1">
      <c r="A156" s="33"/>
      <c r="B156" s="133" t="s">
        <v>235</v>
      </c>
      <c r="C156" s="133"/>
      <c r="D156" s="33"/>
      <c r="E156" s="38">
        <v>3</v>
      </c>
      <c r="F156" s="47">
        <v>2</v>
      </c>
      <c r="G156" s="39">
        <v>6</v>
      </c>
      <c r="H156" s="58"/>
      <c r="I156" s="58"/>
    </row>
    <row r="157" spans="1:9" ht="15" customHeight="1">
      <c r="A157" s="33"/>
      <c r="B157" s="132" t="s">
        <v>573</v>
      </c>
      <c r="C157" s="132"/>
      <c r="D157" s="33"/>
      <c r="E157" s="38">
        <v>3</v>
      </c>
      <c r="F157" s="47">
        <v>2</v>
      </c>
      <c r="G157" s="39">
        <v>7</v>
      </c>
      <c r="H157" s="58"/>
      <c r="I157" s="58"/>
    </row>
    <row r="158" spans="1:9" ht="15" customHeight="1">
      <c r="A158" s="33"/>
      <c r="B158" s="132" t="s">
        <v>574</v>
      </c>
      <c r="C158" s="132"/>
      <c r="D158" s="33"/>
      <c r="E158" s="38">
        <v>3</v>
      </c>
      <c r="F158" s="47">
        <v>2</v>
      </c>
      <c r="G158" s="39">
        <v>8</v>
      </c>
      <c r="H158" s="58"/>
      <c r="I158" s="58"/>
    </row>
    <row r="159" spans="1:9" ht="15" customHeight="1">
      <c r="A159" s="33" t="s">
        <v>236</v>
      </c>
      <c r="B159" s="133" t="s">
        <v>237</v>
      </c>
      <c r="C159" s="133"/>
      <c r="D159" s="33"/>
      <c r="E159" s="38">
        <v>3</v>
      </c>
      <c r="F159" s="47">
        <v>2</v>
      </c>
      <c r="G159" s="39">
        <v>9</v>
      </c>
      <c r="H159" s="58"/>
      <c r="I159" s="58"/>
    </row>
    <row r="160" spans="1:9" ht="15" customHeight="1">
      <c r="A160" s="33"/>
      <c r="B160" s="132" t="s">
        <v>575</v>
      </c>
      <c r="C160" s="132"/>
      <c r="D160" s="33"/>
      <c r="E160" s="38">
        <v>3</v>
      </c>
      <c r="F160" s="47">
        <v>3</v>
      </c>
      <c r="G160" s="39">
        <v>0</v>
      </c>
      <c r="H160" s="58"/>
      <c r="I160" s="58"/>
    </row>
    <row r="161" spans="1:9" ht="15" customHeight="1">
      <c r="A161" s="33"/>
      <c r="B161" s="132" t="s">
        <v>576</v>
      </c>
      <c r="C161" s="132"/>
      <c r="D161" s="33"/>
      <c r="E161" s="38">
        <v>3</v>
      </c>
      <c r="F161" s="47">
        <v>3</v>
      </c>
      <c r="G161" s="39">
        <v>1</v>
      </c>
      <c r="H161" s="58"/>
      <c r="I161" s="58"/>
    </row>
    <row r="162" spans="1:9" s="30" customFormat="1" ht="15" customHeight="1">
      <c r="A162" s="51"/>
      <c r="B162" s="52"/>
      <c r="C162" s="52"/>
      <c r="D162" s="51"/>
      <c r="E162" s="51"/>
      <c r="F162" s="51"/>
      <c r="G162" s="51"/>
      <c r="H162" s="60"/>
      <c r="I162" s="60"/>
    </row>
    <row r="163" spans="1:9" ht="15" customHeight="1">
      <c r="A163" s="33"/>
      <c r="B163" s="132" t="s">
        <v>577</v>
      </c>
      <c r="C163" s="132"/>
      <c r="D163" s="33"/>
      <c r="E163" s="38">
        <v>3</v>
      </c>
      <c r="F163" s="47">
        <v>3</v>
      </c>
      <c r="G163" s="39">
        <v>2</v>
      </c>
      <c r="H163" s="57">
        <f>SUM(H139-H140+H160-H161)</f>
        <v>5035471.060000002</v>
      </c>
      <c r="I163" s="57">
        <f>SUM(I139-I140+I160-I161)</f>
        <v>5673711.009999998</v>
      </c>
    </row>
    <row r="164" spans="1:9" ht="15" customHeight="1">
      <c r="A164" s="33"/>
      <c r="B164" s="132" t="s">
        <v>578</v>
      </c>
      <c r="C164" s="132"/>
      <c r="D164" s="33"/>
      <c r="E164" s="38">
        <v>3</v>
      </c>
      <c r="F164" s="47">
        <v>3</v>
      </c>
      <c r="G164" s="39">
        <v>3</v>
      </c>
      <c r="H164" s="58"/>
      <c r="I164" s="58"/>
    </row>
    <row r="165" spans="1:9" s="30" customFormat="1" ht="15" customHeight="1">
      <c r="A165" s="51"/>
      <c r="B165" s="52"/>
      <c r="C165" s="52"/>
      <c r="D165" s="51"/>
      <c r="E165" s="51"/>
      <c r="F165" s="51"/>
      <c r="G165" s="51"/>
      <c r="H165" s="60"/>
      <c r="I165" s="60"/>
    </row>
    <row r="166" spans="1:9" ht="15" customHeight="1">
      <c r="A166" s="33"/>
      <c r="B166" s="133" t="s">
        <v>238</v>
      </c>
      <c r="C166" s="133"/>
      <c r="D166" s="33"/>
      <c r="E166" s="38">
        <v>3</v>
      </c>
      <c r="F166" s="47">
        <v>3</v>
      </c>
      <c r="G166" s="39">
        <v>4</v>
      </c>
      <c r="H166" s="58">
        <f>SUM(H139)</f>
        <v>5035471.060000002</v>
      </c>
      <c r="I166" s="58">
        <f>SUM(I139)</f>
        <v>5673711.009999998</v>
      </c>
    </row>
    <row r="167" spans="1:9" ht="15" customHeight="1">
      <c r="A167" s="33"/>
      <c r="B167" s="133" t="s">
        <v>239</v>
      </c>
      <c r="C167" s="133"/>
      <c r="D167" s="33"/>
      <c r="E167" s="38">
        <v>3</v>
      </c>
      <c r="F167" s="47">
        <v>3</v>
      </c>
      <c r="G167" s="39">
        <v>5</v>
      </c>
      <c r="H167" s="58">
        <f>H166-H168</f>
        <v>5035471.060000002</v>
      </c>
      <c r="I167" s="58">
        <f>I166-I168</f>
        <v>5673711.009999998</v>
      </c>
    </row>
    <row r="168" spans="1:9" ht="15" customHeight="1">
      <c r="A168" s="33"/>
      <c r="B168" s="133" t="s">
        <v>240</v>
      </c>
      <c r="C168" s="133"/>
      <c r="D168" s="33"/>
      <c r="E168" s="38">
        <v>3</v>
      </c>
      <c r="F168" s="47">
        <v>3</v>
      </c>
      <c r="G168" s="39">
        <v>6</v>
      </c>
      <c r="H168" s="58"/>
      <c r="I168" s="58"/>
    </row>
    <row r="169" spans="1:9" ht="15" customHeight="1">
      <c r="A169" s="33"/>
      <c r="B169" s="133" t="s">
        <v>241</v>
      </c>
      <c r="C169" s="133"/>
      <c r="D169" s="33"/>
      <c r="E169" s="38">
        <v>3</v>
      </c>
      <c r="F169" s="47">
        <v>3</v>
      </c>
      <c r="G169" s="39">
        <v>7</v>
      </c>
      <c r="H169" s="58">
        <f>+H163</f>
        <v>5035471.060000002</v>
      </c>
      <c r="I169" s="58">
        <f>+I163</f>
        <v>5673711.009999998</v>
      </c>
    </row>
    <row r="170" spans="1:9" ht="15" customHeight="1">
      <c r="A170" s="33"/>
      <c r="B170" s="133" t="s">
        <v>239</v>
      </c>
      <c r="C170" s="133"/>
      <c r="D170" s="33"/>
      <c r="E170" s="38">
        <v>3</v>
      </c>
      <c r="F170" s="47">
        <v>3</v>
      </c>
      <c r="G170" s="39">
        <v>8</v>
      </c>
      <c r="H170" s="58">
        <f>H169-H171</f>
        <v>5035471.060000002</v>
      </c>
      <c r="I170" s="58">
        <f>I169-I171</f>
        <v>5673711.009999998</v>
      </c>
    </row>
    <row r="171" spans="1:9" ht="15" customHeight="1">
      <c r="A171" s="33"/>
      <c r="B171" s="133" t="s">
        <v>240</v>
      </c>
      <c r="C171" s="133"/>
      <c r="D171" s="33"/>
      <c r="E171" s="38">
        <v>3</v>
      </c>
      <c r="F171" s="47">
        <v>3</v>
      </c>
      <c r="G171" s="39">
        <v>9</v>
      </c>
      <c r="H171" s="58"/>
      <c r="I171" s="58"/>
    </row>
    <row r="172" spans="1:9" ht="15" customHeight="1">
      <c r="A172" s="33"/>
      <c r="B172" s="133" t="s">
        <v>242</v>
      </c>
      <c r="C172" s="133"/>
      <c r="D172" s="33"/>
      <c r="E172" s="38">
        <v>3</v>
      </c>
      <c r="F172" s="47">
        <v>4</v>
      </c>
      <c r="G172" s="39">
        <v>0</v>
      </c>
      <c r="H172" s="58"/>
      <c r="I172" s="58"/>
    </row>
    <row r="173" spans="1:9" ht="15" customHeight="1">
      <c r="A173" s="33"/>
      <c r="B173" s="133" t="s">
        <v>243</v>
      </c>
      <c r="C173" s="133"/>
      <c r="D173" s="33"/>
      <c r="E173" s="38">
        <v>3</v>
      </c>
      <c r="F173" s="47">
        <v>4</v>
      </c>
      <c r="G173" s="39">
        <v>1</v>
      </c>
      <c r="H173" s="58"/>
      <c r="I173" s="58"/>
    </row>
    <row r="174" spans="1:9" ht="15" customHeight="1">
      <c r="A174" s="33"/>
      <c r="B174" s="133" t="s">
        <v>244</v>
      </c>
      <c r="C174" s="133"/>
      <c r="D174" s="33"/>
      <c r="E174" s="38">
        <v>3</v>
      </c>
      <c r="F174" s="47">
        <v>4</v>
      </c>
      <c r="G174" s="39">
        <v>2</v>
      </c>
      <c r="H174" s="58"/>
      <c r="I174" s="58"/>
    </row>
    <row r="175" spans="1:9" s="30" customFormat="1" ht="15" customHeight="1">
      <c r="A175" s="51"/>
      <c r="B175" s="52"/>
      <c r="C175" s="52"/>
      <c r="D175" s="51"/>
      <c r="E175" s="51"/>
      <c r="F175" s="51"/>
      <c r="G175" s="51"/>
      <c r="H175" s="60"/>
      <c r="I175" s="60"/>
    </row>
    <row r="176" spans="1:9" ht="15" customHeight="1">
      <c r="A176" s="33"/>
      <c r="B176" s="133" t="s">
        <v>245</v>
      </c>
      <c r="C176" s="133"/>
      <c r="D176" s="33"/>
      <c r="E176" s="105"/>
      <c r="F176" s="106"/>
      <c r="G176" s="107"/>
      <c r="H176" s="58"/>
      <c r="I176" s="58"/>
    </row>
    <row r="177" spans="1:9" ht="15" customHeight="1">
      <c r="A177" s="33"/>
      <c r="B177" s="133" t="s">
        <v>246</v>
      </c>
      <c r="C177" s="133"/>
      <c r="D177" s="33"/>
      <c r="E177" s="38">
        <v>3</v>
      </c>
      <c r="F177" s="47">
        <v>4</v>
      </c>
      <c r="G177" s="39">
        <v>3</v>
      </c>
      <c r="H177" s="58"/>
      <c r="I177" s="58"/>
    </row>
    <row r="178" spans="1:9" ht="15" customHeight="1">
      <c r="A178" s="33"/>
      <c r="B178" s="133" t="s">
        <v>247</v>
      </c>
      <c r="C178" s="133"/>
      <c r="D178" s="33"/>
      <c r="E178" s="38">
        <v>3</v>
      </c>
      <c r="F178" s="47">
        <v>4</v>
      </c>
      <c r="G178" s="39">
        <v>4</v>
      </c>
      <c r="H178" s="58"/>
      <c r="I178" s="58"/>
    </row>
    <row r="180" spans="4:7" ht="15" customHeight="1">
      <c r="D180" s="104" t="s">
        <v>248</v>
      </c>
      <c r="E180" s="104"/>
      <c r="F180" s="104"/>
      <c r="G180" s="104"/>
    </row>
    <row r="181" spans="1:9" ht="15" customHeight="1">
      <c r="A181" s="104" t="s">
        <v>583</v>
      </c>
      <c r="B181" s="104"/>
      <c r="D181" s="104" t="s">
        <v>585</v>
      </c>
      <c r="E181" s="104"/>
      <c r="F181" s="104"/>
      <c r="G181" s="104"/>
      <c r="I181" s="40" t="s">
        <v>249</v>
      </c>
    </row>
    <row r="182" spans="1:9" ht="15" customHeight="1">
      <c r="A182" s="104" t="s">
        <v>626</v>
      </c>
      <c r="B182" s="104"/>
      <c r="D182" s="104" t="s">
        <v>584</v>
      </c>
      <c r="E182" s="104"/>
      <c r="F182" s="104"/>
      <c r="G182" s="104"/>
      <c r="H182" s="40"/>
      <c r="I182" s="40" t="s">
        <v>529</v>
      </c>
    </row>
  </sheetData>
  <sheetProtection/>
  <mergeCells count="194">
    <mergeCell ref="B168:C168"/>
    <mergeCell ref="B169:C169"/>
    <mergeCell ref="B170:C170"/>
    <mergeCell ref="B171:C171"/>
    <mergeCell ref="D180:G180"/>
    <mergeCell ref="D181:G181"/>
    <mergeCell ref="A181:B181"/>
    <mergeCell ref="A182:B182"/>
    <mergeCell ref="B172:C172"/>
    <mergeCell ref="B173:C173"/>
    <mergeCell ref="B174:C174"/>
    <mergeCell ref="B176:C176"/>
    <mergeCell ref="B177:C177"/>
    <mergeCell ref="B178:C178"/>
    <mergeCell ref="B160:C160"/>
    <mergeCell ref="B161:C161"/>
    <mergeCell ref="B163:C163"/>
    <mergeCell ref="B164:C164"/>
    <mergeCell ref="B166:C166"/>
    <mergeCell ref="B167:C167"/>
    <mergeCell ref="B154:C154"/>
    <mergeCell ref="B155:C155"/>
    <mergeCell ref="B156:C156"/>
    <mergeCell ref="B157:C157"/>
    <mergeCell ref="B158:C158"/>
    <mergeCell ref="B159:C159"/>
    <mergeCell ref="B148:C148"/>
    <mergeCell ref="B149:C149"/>
    <mergeCell ref="B150:C150"/>
    <mergeCell ref="B151:C151"/>
    <mergeCell ref="B152:C152"/>
    <mergeCell ref="B153:C153"/>
    <mergeCell ref="B141:C141"/>
    <mergeCell ref="B143:C143"/>
    <mergeCell ref="B144:C144"/>
    <mergeCell ref="B145:C145"/>
    <mergeCell ref="B146:C146"/>
    <mergeCell ref="B147:C147"/>
    <mergeCell ref="B135:C135"/>
    <mergeCell ref="B136:C136"/>
    <mergeCell ref="B137:C137"/>
    <mergeCell ref="B138:C138"/>
    <mergeCell ref="B139:C139"/>
    <mergeCell ref="B140:C140"/>
    <mergeCell ref="B129:C129"/>
    <mergeCell ref="B130:C130"/>
    <mergeCell ref="B131:C131"/>
    <mergeCell ref="B132:C132"/>
    <mergeCell ref="B133:C133"/>
    <mergeCell ref="B134:C134"/>
    <mergeCell ref="B123:C123"/>
    <mergeCell ref="B124:C124"/>
    <mergeCell ref="B125:C125"/>
    <mergeCell ref="B126:C126"/>
    <mergeCell ref="B127:C127"/>
    <mergeCell ref="B128:C128"/>
    <mergeCell ref="A121:A122"/>
    <mergeCell ref="B121:C121"/>
    <mergeCell ref="D121:D122"/>
    <mergeCell ref="E121:E122"/>
    <mergeCell ref="F121:F122"/>
    <mergeCell ref="G121:G122"/>
    <mergeCell ref="B122:C122"/>
    <mergeCell ref="B118:C118"/>
    <mergeCell ref="A119:A120"/>
    <mergeCell ref="B119:C119"/>
    <mergeCell ref="D119:D120"/>
    <mergeCell ref="E119:E120"/>
    <mergeCell ref="F119:F120"/>
    <mergeCell ref="B120:C120"/>
    <mergeCell ref="B112:C112"/>
    <mergeCell ref="B113:C113"/>
    <mergeCell ref="B114:C114"/>
    <mergeCell ref="B115:C115"/>
    <mergeCell ref="B116:C116"/>
    <mergeCell ref="B117:C117"/>
    <mergeCell ref="B106:C106"/>
    <mergeCell ref="B107:C107"/>
    <mergeCell ref="B108:C108"/>
    <mergeCell ref="B109:C109"/>
    <mergeCell ref="B110:C110"/>
    <mergeCell ref="B111:C111"/>
    <mergeCell ref="B100:C100"/>
    <mergeCell ref="B101:C101"/>
    <mergeCell ref="B102:C102"/>
    <mergeCell ref="B103:C103"/>
    <mergeCell ref="B104:C104"/>
    <mergeCell ref="B105:C105"/>
    <mergeCell ref="B94:C94"/>
    <mergeCell ref="B95:C95"/>
    <mergeCell ref="B96:C96"/>
    <mergeCell ref="B97:C97"/>
    <mergeCell ref="B98:C98"/>
    <mergeCell ref="B99:C99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5:C65"/>
    <mergeCell ref="B66:C66"/>
    <mergeCell ref="B67:C67"/>
    <mergeCell ref="B68:C68"/>
    <mergeCell ref="B69:C69"/>
    <mergeCell ref="B64:C64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7:C17"/>
    <mergeCell ref="E17:G17"/>
    <mergeCell ref="B18:C18"/>
    <mergeCell ref="B19:C19"/>
    <mergeCell ref="B20:C20"/>
    <mergeCell ref="B21:C21"/>
    <mergeCell ref="E18:G18"/>
    <mergeCell ref="A10:I10"/>
    <mergeCell ref="A12:A15"/>
    <mergeCell ref="B12:C15"/>
    <mergeCell ref="H12:I13"/>
    <mergeCell ref="B16:C16"/>
    <mergeCell ref="E16:G16"/>
    <mergeCell ref="D12:D15"/>
    <mergeCell ref="E12:G15"/>
    <mergeCell ref="B3:I3"/>
    <mergeCell ref="B4:I4"/>
    <mergeCell ref="B5:I5"/>
    <mergeCell ref="B6:I6"/>
    <mergeCell ref="B7:I7"/>
    <mergeCell ref="A9:I9"/>
    <mergeCell ref="D182:G182"/>
    <mergeCell ref="E176:G176"/>
    <mergeCell ref="H121:H122"/>
    <mergeCell ref="I121:I122"/>
    <mergeCell ref="H119:H120"/>
    <mergeCell ref="I119:I120"/>
    <mergeCell ref="G119:G120"/>
  </mergeCells>
  <printOptions horizontalCentered="1"/>
  <pageMargins left="0.3937007874015748" right="0.3937007874015748" top="0.1968503937007874" bottom="0.1968503937007874" header="0" footer="0"/>
  <pageSetup horizontalDpi="300" verticalDpi="300" orientation="portrait" paperSize="9" scale="69" r:id="rId1"/>
  <ignoredErrors>
    <ignoredError sqref="B6:B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160"/>
  <sheetViews>
    <sheetView showGridLines="0" zoomScale="90" zoomScaleNormal="90" zoomScalePageLayoutView="0" workbookViewId="0" topLeftCell="B77">
      <selection activeCell="B107" sqref="B107"/>
    </sheetView>
  </sheetViews>
  <sheetFormatPr defaultColWidth="9.00390625" defaultRowHeight="15" customHeight="1"/>
  <cols>
    <col min="1" max="1" width="18.75390625" style="28" customWidth="1"/>
    <col min="2" max="2" width="60.75390625" style="28" customWidth="1"/>
    <col min="3" max="3" width="12.75390625" style="28" customWidth="1"/>
    <col min="4" max="6" width="2.75390625" style="28" customWidth="1"/>
    <col min="7" max="8" width="15.75390625" style="28" customWidth="1"/>
    <col min="9" max="9" width="12.625" style="28" bestFit="1" customWidth="1"/>
    <col min="10" max="10" width="15.75390625" style="28" customWidth="1"/>
    <col min="11" max="16384" width="9.125" style="28" customWidth="1"/>
  </cols>
  <sheetData>
    <row r="1" ht="15" customHeight="1">
      <c r="J1" s="44" t="s">
        <v>45</v>
      </c>
    </row>
    <row r="2" spans="2:10" ht="15" customHeight="1">
      <c r="B2" s="22"/>
      <c r="J2" s="44" t="s">
        <v>77</v>
      </c>
    </row>
    <row r="3" spans="1:10" ht="15" customHeight="1">
      <c r="A3" s="83" t="s">
        <v>250</v>
      </c>
      <c r="B3" s="146" t="s">
        <v>518</v>
      </c>
      <c r="C3" s="146"/>
      <c r="D3" s="146"/>
      <c r="E3" s="146"/>
      <c r="F3" s="146"/>
      <c r="G3" s="146"/>
      <c r="H3" s="146"/>
      <c r="I3" s="146"/>
      <c r="J3" s="146"/>
    </row>
    <row r="4" spans="1:10" ht="15" customHeight="1">
      <c r="A4" s="83" t="s">
        <v>97</v>
      </c>
      <c r="B4" s="146" t="s">
        <v>520</v>
      </c>
      <c r="C4" s="146"/>
      <c r="D4" s="146"/>
      <c r="E4" s="146"/>
      <c r="F4" s="146"/>
      <c r="G4" s="146"/>
      <c r="H4" s="146"/>
      <c r="I4" s="146"/>
      <c r="J4" s="146"/>
    </row>
    <row r="5" spans="1:10" ht="15" customHeight="1">
      <c r="A5" s="83" t="s">
        <v>98</v>
      </c>
      <c r="B5" s="114">
        <v>24420</v>
      </c>
      <c r="C5" s="114"/>
      <c r="D5" s="114"/>
      <c r="E5" s="114"/>
      <c r="F5" s="114"/>
      <c r="G5" s="114"/>
      <c r="H5" s="114"/>
      <c r="I5" s="114"/>
      <c r="J5" s="114"/>
    </row>
    <row r="6" spans="1:10" ht="15" customHeight="1">
      <c r="A6" s="83" t="s">
        <v>99</v>
      </c>
      <c r="B6" s="114" t="s">
        <v>580</v>
      </c>
      <c r="C6" s="114"/>
      <c r="D6" s="114"/>
      <c r="E6" s="114"/>
      <c r="F6" s="114"/>
      <c r="G6" s="114"/>
      <c r="H6" s="114"/>
      <c r="I6" s="114"/>
      <c r="J6" s="114"/>
    </row>
    <row r="7" spans="1:10" ht="15" customHeight="1">
      <c r="A7" s="83" t="s">
        <v>100</v>
      </c>
      <c r="B7" s="114" t="s">
        <v>580</v>
      </c>
      <c r="C7" s="114"/>
      <c r="D7" s="114"/>
      <c r="E7" s="114"/>
      <c r="F7" s="114"/>
      <c r="G7" s="114"/>
      <c r="H7" s="114"/>
      <c r="I7" s="114"/>
      <c r="J7" s="114"/>
    </row>
    <row r="9" spans="1:10" ht="15" customHeight="1">
      <c r="A9" s="147" t="s">
        <v>76</v>
      </c>
      <c r="B9" s="147"/>
      <c r="C9" s="147"/>
      <c r="D9" s="147"/>
      <c r="E9" s="147"/>
      <c r="F9" s="147"/>
      <c r="G9" s="147"/>
      <c r="H9" s="147"/>
      <c r="I9" s="147"/>
      <c r="J9" s="147"/>
    </row>
    <row r="10" spans="1:10" ht="15" customHeight="1">
      <c r="A10" s="151" t="s">
        <v>618</v>
      </c>
      <c r="B10" s="151"/>
      <c r="C10" s="151"/>
      <c r="D10" s="151"/>
      <c r="E10" s="151"/>
      <c r="F10" s="151"/>
      <c r="G10" s="151"/>
      <c r="H10" s="151"/>
      <c r="I10" s="151"/>
      <c r="J10" s="151"/>
    </row>
    <row r="11" ht="15" customHeight="1">
      <c r="J11" s="40" t="s">
        <v>418</v>
      </c>
    </row>
    <row r="12" spans="1:10" ht="15" customHeight="1">
      <c r="A12" s="120" t="s">
        <v>39</v>
      </c>
      <c r="B12" s="123" t="s">
        <v>102</v>
      </c>
      <c r="C12" s="120" t="s">
        <v>103</v>
      </c>
      <c r="D12" s="123" t="s">
        <v>421</v>
      </c>
      <c r="E12" s="124"/>
      <c r="F12" s="125"/>
      <c r="G12" s="148" t="s">
        <v>609</v>
      </c>
      <c r="H12" s="149"/>
      <c r="I12" s="150"/>
      <c r="J12" s="145" t="s">
        <v>610</v>
      </c>
    </row>
    <row r="13" spans="1:10" ht="15" customHeight="1">
      <c r="A13" s="121"/>
      <c r="B13" s="126"/>
      <c r="C13" s="121"/>
      <c r="D13" s="126"/>
      <c r="E13" s="127"/>
      <c r="F13" s="128"/>
      <c r="G13" s="148"/>
      <c r="H13" s="149"/>
      <c r="I13" s="150"/>
      <c r="J13" s="145"/>
    </row>
    <row r="14" spans="1:10" ht="15" customHeight="1">
      <c r="A14" s="121"/>
      <c r="B14" s="126"/>
      <c r="C14" s="121"/>
      <c r="D14" s="126"/>
      <c r="E14" s="127"/>
      <c r="F14" s="128"/>
      <c r="G14" s="148"/>
      <c r="H14" s="149"/>
      <c r="I14" s="150"/>
      <c r="J14" s="145"/>
    </row>
    <row r="15" spans="1:10" ht="15" customHeight="1">
      <c r="A15" s="121"/>
      <c r="B15" s="126"/>
      <c r="C15" s="121"/>
      <c r="D15" s="126"/>
      <c r="E15" s="127"/>
      <c r="F15" s="128"/>
      <c r="G15" s="148"/>
      <c r="H15" s="149"/>
      <c r="I15" s="150"/>
      <c r="J15" s="145"/>
    </row>
    <row r="16" spans="1:10" ht="15" customHeight="1">
      <c r="A16" s="122"/>
      <c r="B16" s="129"/>
      <c r="C16" s="122"/>
      <c r="D16" s="129"/>
      <c r="E16" s="130"/>
      <c r="F16" s="131"/>
      <c r="G16" s="45" t="s">
        <v>252</v>
      </c>
      <c r="H16" s="45" t="s">
        <v>253</v>
      </c>
      <c r="I16" s="45" t="s">
        <v>254</v>
      </c>
      <c r="J16" s="145"/>
    </row>
    <row r="17" spans="1:10" s="22" customFormat="1" ht="15" customHeight="1">
      <c r="A17" s="45">
        <v>1</v>
      </c>
      <c r="B17" s="46">
        <v>2</v>
      </c>
      <c r="C17" s="46">
        <v>3</v>
      </c>
      <c r="D17" s="122">
        <v>4</v>
      </c>
      <c r="E17" s="122"/>
      <c r="F17" s="122"/>
      <c r="G17" s="45">
        <v>5</v>
      </c>
      <c r="H17" s="45">
        <v>6</v>
      </c>
      <c r="I17" s="45">
        <v>7</v>
      </c>
      <c r="J17" s="45">
        <v>8</v>
      </c>
    </row>
    <row r="18" spans="1:10" ht="15" customHeight="1">
      <c r="A18" s="33"/>
      <c r="B18" s="34" t="s">
        <v>78</v>
      </c>
      <c r="C18" s="33"/>
      <c r="D18" s="113"/>
      <c r="E18" s="113"/>
      <c r="F18" s="113"/>
      <c r="G18" s="36"/>
      <c r="H18" s="36"/>
      <c r="I18" s="36"/>
      <c r="J18" s="36"/>
    </row>
    <row r="19" spans="1:10" ht="30" customHeight="1">
      <c r="A19" s="33"/>
      <c r="B19" s="34" t="s">
        <v>586</v>
      </c>
      <c r="C19" s="33"/>
      <c r="D19" s="38">
        <v>0</v>
      </c>
      <c r="E19" s="47">
        <v>0</v>
      </c>
      <c r="F19" s="39">
        <v>1</v>
      </c>
      <c r="G19" s="57">
        <f>SUM(G20+G26+G32+G33+G38+G39+G48+G51)</f>
        <v>181310964</v>
      </c>
      <c r="H19" s="57">
        <f>SUM(H20+H26+H32+H33+H38+H39+H48+H51)</f>
        <v>94793139</v>
      </c>
      <c r="I19" s="57">
        <f>+G19-H19</f>
        <v>86517825</v>
      </c>
      <c r="J19" s="57">
        <f>SUM(J20+J26+J32+J33+J38+J39+J48+J51)</f>
        <v>84883615</v>
      </c>
    </row>
    <row r="20" spans="1:10" ht="15" customHeight="1">
      <c r="A20" s="53" t="s">
        <v>255</v>
      </c>
      <c r="B20" s="34" t="s">
        <v>587</v>
      </c>
      <c r="C20" s="33"/>
      <c r="D20" s="38">
        <v>0</v>
      </c>
      <c r="E20" s="47">
        <v>0</v>
      </c>
      <c r="F20" s="39">
        <v>2</v>
      </c>
      <c r="G20" s="57">
        <f>SUM(G21:G25)</f>
        <v>9975948</v>
      </c>
      <c r="H20" s="99">
        <f>SUM(H21:H25)</f>
        <v>9408528</v>
      </c>
      <c r="I20" s="99">
        <f>+G20-H20</f>
        <v>567420</v>
      </c>
      <c r="J20" s="57">
        <f>SUM(J21:J25)</f>
        <v>647272</v>
      </c>
    </row>
    <row r="21" spans="1:10" ht="15" customHeight="1">
      <c r="A21" s="53" t="s">
        <v>256</v>
      </c>
      <c r="B21" s="35" t="s">
        <v>257</v>
      </c>
      <c r="C21" s="33"/>
      <c r="D21" s="38">
        <v>0</v>
      </c>
      <c r="E21" s="47">
        <v>0</v>
      </c>
      <c r="F21" s="39">
        <v>3</v>
      </c>
      <c r="G21" s="58"/>
      <c r="H21" s="58"/>
      <c r="I21" s="57"/>
      <c r="J21" s="58"/>
    </row>
    <row r="22" spans="1:10" ht="15" customHeight="1">
      <c r="A22" s="53" t="s">
        <v>258</v>
      </c>
      <c r="B22" s="35" t="s">
        <v>259</v>
      </c>
      <c r="C22" s="33"/>
      <c r="D22" s="38">
        <v>0</v>
      </c>
      <c r="E22" s="47">
        <v>0</v>
      </c>
      <c r="F22" s="39">
        <v>4</v>
      </c>
      <c r="G22" s="58">
        <v>6562221</v>
      </c>
      <c r="H22" s="58">
        <v>6455648</v>
      </c>
      <c r="I22" s="58">
        <f>G22-H22</f>
        <v>106573</v>
      </c>
      <c r="J22" s="58">
        <v>335062</v>
      </c>
    </row>
    <row r="23" spans="1:10" ht="15" customHeight="1">
      <c r="A23" s="53" t="s">
        <v>260</v>
      </c>
      <c r="B23" s="35" t="s">
        <v>261</v>
      </c>
      <c r="C23" s="33"/>
      <c r="D23" s="38">
        <v>0</v>
      </c>
      <c r="E23" s="47">
        <v>0</v>
      </c>
      <c r="F23" s="39">
        <v>5</v>
      </c>
      <c r="G23" s="58"/>
      <c r="H23" s="58"/>
      <c r="I23" s="58"/>
      <c r="J23" s="58"/>
    </row>
    <row r="24" spans="1:10" ht="15" customHeight="1">
      <c r="A24" s="33" t="s">
        <v>262</v>
      </c>
      <c r="B24" s="35" t="s">
        <v>263</v>
      </c>
      <c r="C24" s="33"/>
      <c r="D24" s="38">
        <v>0</v>
      </c>
      <c r="E24" s="47">
        <v>0</v>
      </c>
      <c r="F24" s="39">
        <v>6</v>
      </c>
      <c r="G24" s="58">
        <v>3021480</v>
      </c>
      <c r="H24" s="58">
        <v>2952880</v>
      </c>
      <c r="I24" s="58">
        <f>G24-H24</f>
        <v>68600</v>
      </c>
      <c r="J24" s="58">
        <v>187196</v>
      </c>
    </row>
    <row r="25" spans="1:10" ht="15" customHeight="1">
      <c r="A25" s="33" t="s">
        <v>264</v>
      </c>
      <c r="B25" s="35" t="s">
        <v>265</v>
      </c>
      <c r="C25" s="33"/>
      <c r="D25" s="38">
        <v>0</v>
      </c>
      <c r="E25" s="47">
        <v>0</v>
      </c>
      <c r="F25" s="39">
        <v>7</v>
      </c>
      <c r="G25" s="58">
        <v>392247</v>
      </c>
      <c r="H25" s="58"/>
      <c r="I25" s="58">
        <f>G25-H25</f>
        <v>392247</v>
      </c>
      <c r="J25" s="58">
        <v>125014</v>
      </c>
    </row>
    <row r="26" spans="1:10" ht="15" customHeight="1">
      <c r="A26" s="53" t="s">
        <v>266</v>
      </c>
      <c r="B26" s="34" t="s">
        <v>588</v>
      </c>
      <c r="C26" s="33"/>
      <c r="D26" s="38">
        <v>0</v>
      </c>
      <c r="E26" s="47">
        <v>0</v>
      </c>
      <c r="F26" s="39">
        <v>8</v>
      </c>
      <c r="G26" s="57">
        <f>SUM(G27:G31)</f>
        <v>167849171</v>
      </c>
      <c r="H26" s="99">
        <f>SUM(H27:H31)</f>
        <v>85309884</v>
      </c>
      <c r="I26" s="99">
        <f>+G26-H26</f>
        <v>82539287</v>
      </c>
      <c r="J26" s="57">
        <f>SUM(J27:J31)</f>
        <v>82488309</v>
      </c>
    </row>
    <row r="27" spans="1:10" ht="15" customHeight="1">
      <c r="A27" s="53" t="s">
        <v>267</v>
      </c>
      <c r="B27" s="35" t="s">
        <v>268</v>
      </c>
      <c r="C27" s="33"/>
      <c r="D27" s="38">
        <v>0</v>
      </c>
      <c r="E27" s="47">
        <v>0</v>
      </c>
      <c r="F27" s="39">
        <v>9</v>
      </c>
      <c r="G27" s="58">
        <v>2322522</v>
      </c>
      <c r="H27" s="58"/>
      <c r="I27" s="58">
        <f>G27-H27</f>
        <v>2322522</v>
      </c>
      <c r="J27" s="58">
        <v>2322522</v>
      </c>
    </row>
    <row r="28" spans="1:10" ht="15" customHeight="1">
      <c r="A28" s="53" t="s">
        <v>269</v>
      </c>
      <c r="B28" s="35" t="s">
        <v>270</v>
      </c>
      <c r="C28" s="33"/>
      <c r="D28" s="38">
        <v>0</v>
      </c>
      <c r="E28" s="47">
        <v>1</v>
      </c>
      <c r="F28" s="39">
        <v>0</v>
      </c>
      <c r="G28" s="58">
        <v>91871457</v>
      </c>
      <c r="H28" s="58">
        <v>43360080</v>
      </c>
      <c r="I28" s="58">
        <f>G28-H28</f>
        <v>48511377</v>
      </c>
      <c r="J28" s="58">
        <v>47670328</v>
      </c>
    </row>
    <row r="29" spans="1:10" ht="15" customHeight="1">
      <c r="A29" s="33" t="s">
        <v>271</v>
      </c>
      <c r="B29" s="35" t="s">
        <v>272</v>
      </c>
      <c r="C29" s="33"/>
      <c r="D29" s="38">
        <v>0</v>
      </c>
      <c r="E29" s="47">
        <v>1</v>
      </c>
      <c r="F29" s="39">
        <v>1</v>
      </c>
      <c r="G29" s="58">
        <v>68236212</v>
      </c>
      <c r="H29" s="58">
        <v>41949804</v>
      </c>
      <c r="I29" s="58">
        <f>G29-H29</f>
        <v>26286408</v>
      </c>
      <c r="J29" s="58">
        <v>23401432</v>
      </c>
    </row>
    <row r="30" spans="1:10" ht="15" customHeight="1">
      <c r="A30" s="53" t="s">
        <v>273</v>
      </c>
      <c r="B30" s="35" t="s">
        <v>274</v>
      </c>
      <c r="C30" s="33"/>
      <c r="D30" s="38">
        <v>0</v>
      </c>
      <c r="E30" s="47">
        <v>1</v>
      </c>
      <c r="F30" s="39">
        <v>2</v>
      </c>
      <c r="G30" s="58"/>
      <c r="H30" s="58"/>
      <c r="I30" s="58"/>
      <c r="J30" s="58"/>
    </row>
    <row r="31" spans="1:10" ht="15" customHeight="1">
      <c r="A31" s="33" t="s">
        <v>275</v>
      </c>
      <c r="B31" s="35" t="s">
        <v>276</v>
      </c>
      <c r="C31" s="33"/>
      <c r="D31" s="38">
        <v>0</v>
      </c>
      <c r="E31" s="47">
        <v>1</v>
      </c>
      <c r="F31" s="39">
        <v>3</v>
      </c>
      <c r="G31" s="58">
        <v>5418980</v>
      </c>
      <c r="H31" s="58"/>
      <c r="I31" s="58">
        <f>G31-H31</f>
        <v>5418980</v>
      </c>
      <c r="J31" s="58">
        <v>9094027</v>
      </c>
    </row>
    <row r="32" spans="1:10" ht="15" customHeight="1">
      <c r="A32" s="53" t="s">
        <v>277</v>
      </c>
      <c r="B32" s="34" t="s">
        <v>278</v>
      </c>
      <c r="C32" s="33"/>
      <c r="D32" s="38">
        <v>0</v>
      </c>
      <c r="E32" s="47">
        <v>1</v>
      </c>
      <c r="F32" s="39">
        <v>4</v>
      </c>
      <c r="G32" s="58"/>
      <c r="H32" s="58"/>
      <c r="I32" s="58"/>
      <c r="J32" s="58"/>
    </row>
    <row r="33" spans="1:10" ht="15" customHeight="1">
      <c r="A33" s="53" t="s">
        <v>279</v>
      </c>
      <c r="B33" s="34" t="s">
        <v>589</v>
      </c>
      <c r="C33" s="33"/>
      <c r="D33" s="38">
        <v>0</v>
      </c>
      <c r="E33" s="47">
        <v>1</v>
      </c>
      <c r="F33" s="39">
        <v>5</v>
      </c>
      <c r="G33" s="58"/>
      <c r="H33" s="58"/>
      <c r="I33" s="58"/>
      <c r="J33" s="58"/>
    </row>
    <row r="34" spans="1:10" ht="15" customHeight="1">
      <c r="A34" s="53" t="s">
        <v>280</v>
      </c>
      <c r="B34" s="35" t="s">
        <v>281</v>
      </c>
      <c r="C34" s="33"/>
      <c r="D34" s="38">
        <v>0</v>
      </c>
      <c r="E34" s="47">
        <v>1</v>
      </c>
      <c r="F34" s="39">
        <v>6</v>
      </c>
      <c r="G34" s="58"/>
      <c r="H34" s="58"/>
      <c r="I34" s="58"/>
      <c r="J34" s="58"/>
    </row>
    <row r="35" spans="1:10" ht="15" customHeight="1">
      <c r="A35" s="53" t="s">
        <v>282</v>
      </c>
      <c r="B35" s="35" t="s">
        <v>283</v>
      </c>
      <c r="C35" s="33"/>
      <c r="D35" s="38">
        <v>0</v>
      </c>
      <c r="E35" s="47">
        <v>1</v>
      </c>
      <c r="F35" s="39">
        <v>7</v>
      </c>
      <c r="G35" s="58"/>
      <c r="H35" s="58"/>
      <c r="I35" s="58"/>
      <c r="J35" s="58"/>
    </row>
    <row r="36" spans="1:10" ht="15" customHeight="1">
      <c r="A36" s="53" t="s">
        <v>284</v>
      </c>
      <c r="B36" s="35" t="s">
        <v>285</v>
      </c>
      <c r="C36" s="33"/>
      <c r="D36" s="38">
        <v>0</v>
      </c>
      <c r="E36" s="47">
        <v>1</v>
      </c>
      <c r="F36" s="39">
        <v>8</v>
      </c>
      <c r="G36" s="58"/>
      <c r="H36" s="58"/>
      <c r="I36" s="58"/>
      <c r="J36" s="58"/>
    </row>
    <row r="37" spans="1:10" ht="15" customHeight="1">
      <c r="A37" s="33" t="s">
        <v>286</v>
      </c>
      <c r="B37" s="35" t="s">
        <v>287</v>
      </c>
      <c r="C37" s="33"/>
      <c r="D37" s="38">
        <v>0</v>
      </c>
      <c r="E37" s="47">
        <v>1</v>
      </c>
      <c r="F37" s="39">
        <v>9</v>
      </c>
      <c r="G37" s="58"/>
      <c r="H37" s="58"/>
      <c r="I37" s="58"/>
      <c r="J37" s="58"/>
    </row>
    <row r="38" spans="1:10" ht="15" customHeight="1">
      <c r="A38" s="53" t="s">
        <v>288</v>
      </c>
      <c r="B38" s="34" t="s">
        <v>289</v>
      </c>
      <c r="C38" s="33"/>
      <c r="D38" s="38">
        <v>0</v>
      </c>
      <c r="E38" s="47">
        <v>2</v>
      </c>
      <c r="F38" s="39">
        <v>0</v>
      </c>
      <c r="G38" s="57">
        <v>814443</v>
      </c>
      <c r="H38" s="58"/>
      <c r="I38" s="57">
        <f>G38-H38</f>
        <v>814443</v>
      </c>
      <c r="J38" s="57">
        <v>797595</v>
      </c>
    </row>
    <row r="39" spans="1:10" ht="15" customHeight="1">
      <c r="A39" s="53" t="s">
        <v>290</v>
      </c>
      <c r="B39" s="34" t="s">
        <v>590</v>
      </c>
      <c r="C39" s="33"/>
      <c r="D39" s="38">
        <v>0</v>
      </c>
      <c r="E39" s="47">
        <v>2</v>
      </c>
      <c r="F39" s="39">
        <v>1</v>
      </c>
      <c r="G39" s="57">
        <f>SUM(G40:G47)</f>
        <v>2371944</v>
      </c>
      <c r="H39" s="99">
        <f>SUM(H40:H47)</f>
        <v>74727</v>
      </c>
      <c r="I39" s="57">
        <f>+G39-H39</f>
        <v>2297217</v>
      </c>
      <c r="J39" s="57">
        <f>SUM(J40:J47)</f>
        <v>611530</v>
      </c>
    </row>
    <row r="40" spans="1:10" ht="15" customHeight="1">
      <c r="A40" s="53" t="s">
        <v>291</v>
      </c>
      <c r="B40" s="35" t="s">
        <v>292</v>
      </c>
      <c r="C40" s="33"/>
      <c r="D40" s="38">
        <v>0</v>
      </c>
      <c r="E40" s="47">
        <v>2</v>
      </c>
      <c r="F40" s="39">
        <v>2</v>
      </c>
      <c r="G40" s="58">
        <v>86891</v>
      </c>
      <c r="H40" s="58"/>
      <c r="I40" s="58">
        <f>+G40-H40</f>
        <v>86891</v>
      </c>
      <c r="J40" s="58">
        <v>86891</v>
      </c>
    </row>
    <row r="41" spans="1:10" ht="15" customHeight="1">
      <c r="A41" s="53" t="s">
        <v>293</v>
      </c>
      <c r="B41" s="35" t="s">
        <v>294</v>
      </c>
      <c r="C41" s="33"/>
      <c r="D41" s="38">
        <v>0</v>
      </c>
      <c r="E41" s="47">
        <v>2</v>
      </c>
      <c r="F41" s="39">
        <v>3</v>
      </c>
      <c r="G41" s="58">
        <v>16372</v>
      </c>
      <c r="H41" s="58"/>
      <c r="I41" s="58">
        <f>+G41-H41</f>
        <v>16372</v>
      </c>
      <c r="J41" s="58">
        <v>16372</v>
      </c>
    </row>
    <row r="42" spans="1:10" ht="15" customHeight="1">
      <c r="A42" s="53" t="s">
        <v>295</v>
      </c>
      <c r="B42" s="35" t="s">
        <v>296</v>
      </c>
      <c r="C42" s="33"/>
      <c r="D42" s="38">
        <v>0</v>
      </c>
      <c r="E42" s="47">
        <v>2</v>
      </c>
      <c r="F42" s="39">
        <v>4</v>
      </c>
      <c r="G42" s="58"/>
      <c r="H42" s="58"/>
      <c r="I42" s="58"/>
      <c r="J42" s="58"/>
    </row>
    <row r="43" spans="1:10" ht="15" customHeight="1">
      <c r="A43" s="53" t="s">
        <v>297</v>
      </c>
      <c r="B43" s="35" t="s">
        <v>298</v>
      </c>
      <c r="C43" s="33"/>
      <c r="D43" s="38">
        <v>0</v>
      </c>
      <c r="E43" s="47">
        <v>2</v>
      </c>
      <c r="F43" s="39">
        <v>5</v>
      </c>
      <c r="G43" s="58"/>
      <c r="H43" s="58"/>
      <c r="I43" s="58"/>
      <c r="J43" s="58"/>
    </row>
    <row r="44" spans="1:10" ht="15" customHeight="1">
      <c r="A44" s="53" t="s">
        <v>299</v>
      </c>
      <c r="B44" s="35" t="s">
        <v>300</v>
      </c>
      <c r="C44" s="33"/>
      <c r="D44" s="38">
        <v>0</v>
      </c>
      <c r="E44" s="47">
        <v>2</v>
      </c>
      <c r="F44" s="39">
        <v>6</v>
      </c>
      <c r="G44" s="58"/>
      <c r="H44" s="58"/>
      <c r="I44" s="58"/>
      <c r="J44" s="58"/>
    </row>
    <row r="45" spans="1:10" ht="15" customHeight="1">
      <c r="A45" s="53" t="s">
        <v>301</v>
      </c>
      <c r="B45" s="35" t="s">
        <v>302</v>
      </c>
      <c r="C45" s="33"/>
      <c r="D45" s="38">
        <v>0</v>
      </c>
      <c r="E45" s="47">
        <v>2</v>
      </c>
      <c r="F45" s="39">
        <v>7</v>
      </c>
      <c r="G45" s="58"/>
      <c r="H45" s="58"/>
      <c r="I45" s="58"/>
      <c r="J45" s="58"/>
    </row>
    <row r="46" spans="1:10" ht="15" customHeight="1">
      <c r="A46" s="53" t="s">
        <v>303</v>
      </c>
      <c r="B46" s="35" t="s">
        <v>304</v>
      </c>
      <c r="C46" s="33"/>
      <c r="D46" s="38">
        <v>0</v>
      </c>
      <c r="E46" s="47">
        <v>2</v>
      </c>
      <c r="F46" s="39">
        <v>8</v>
      </c>
      <c r="G46" s="58"/>
      <c r="H46" s="58"/>
      <c r="I46" s="58"/>
      <c r="J46" s="58"/>
    </row>
    <row r="47" spans="1:10" ht="15" customHeight="1">
      <c r="A47" s="53" t="s">
        <v>305</v>
      </c>
      <c r="B47" s="35" t="s">
        <v>306</v>
      </c>
      <c r="C47" s="33"/>
      <c r="D47" s="38">
        <v>0</v>
      </c>
      <c r="E47" s="47">
        <v>2</v>
      </c>
      <c r="F47" s="39">
        <v>9</v>
      </c>
      <c r="G47" s="58">
        <v>2268681</v>
      </c>
      <c r="H47" s="58">
        <v>74727</v>
      </c>
      <c r="I47" s="58">
        <f>+G47-H47</f>
        <v>2193954</v>
      </c>
      <c r="J47" s="58">
        <v>508267</v>
      </c>
    </row>
    <row r="48" spans="1:10" ht="15" customHeight="1">
      <c r="A48" s="53" t="s">
        <v>307</v>
      </c>
      <c r="B48" s="34" t="s">
        <v>591</v>
      </c>
      <c r="C48" s="33"/>
      <c r="D48" s="38">
        <v>0</v>
      </c>
      <c r="E48" s="47">
        <v>3</v>
      </c>
      <c r="F48" s="39">
        <v>0</v>
      </c>
      <c r="G48" s="57">
        <f>SUM(G49:G50)</f>
        <v>295347</v>
      </c>
      <c r="H48" s="58"/>
      <c r="I48" s="57">
        <f>+G48-H48</f>
        <v>295347</v>
      </c>
      <c r="J48" s="57">
        <f>SUM(J49:J50)</f>
        <v>298793</v>
      </c>
    </row>
    <row r="49" spans="1:10" ht="15" customHeight="1">
      <c r="A49" s="53" t="s">
        <v>308</v>
      </c>
      <c r="B49" s="35" t="s">
        <v>309</v>
      </c>
      <c r="C49" s="33"/>
      <c r="D49" s="38">
        <v>0</v>
      </c>
      <c r="E49" s="47">
        <v>3</v>
      </c>
      <c r="F49" s="39">
        <v>1</v>
      </c>
      <c r="G49" s="58"/>
      <c r="H49" s="58"/>
      <c r="I49" s="58"/>
      <c r="J49" s="58"/>
    </row>
    <row r="50" spans="1:10" ht="15" customHeight="1">
      <c r="A50" s="33" t="s">
        <v>310</v>
      </c>
      <c r="B50" s="35" t="s">
        <v>311</v>
      </c>
      <c r="C50" s="33"/>
      <c r="D50" s="38">
        <v>0</v>
      </c>
      <c r="E50" s="47">
        <v>3</v>
      </c>
      <c r="F50" s="39">
        <v>2</v>
      </c>
      <c r="G50" s="58">
        <v>295347</v>
      </c>
      <c r="H50" s="58"/>
      <c r="I50" s="58">
        <f>+G50-H50</f>
        <v>295347</v>
      </c>
      <c r="J50" s="58">
        <v>298793</v>
      </c>
    </row>
    <row r="51" spans="1:10" ht="15" customHeight="1">
      <c r="A51" s="33" t="s">
        <v>312</v>
      </c>
      <c r="B51" s="34" t="s">
        <v>592</v>
      </c>
      <c r="C51" s="33"/>
      <c r="D51" s="38">
        <v>0</v>
      </c>
      <c r="E51" s="47">
        <v>3</v>
      </c>
      <c r="F51" s="39">
        <v>3</v>
      </c>
      <c r="G51" s="57">
        <v>4111</v>
      </c>
      <c r="H51" s="58"/>
      <c r="I51" s="57">
        <f>+G51-H51</f>
        <v>4111</v>
      </c>
      <c r="J51" s="57">
        <v>40116</v>
      </c>
    </row>
    <row r="52" spans="1:10" ht="15" customHeight="1">
      <c r="A52" s="53" t="s">
        <v>313</v>
      </c>
      <c r="B52" s="34" t="s">
        <v>314</v>
      </c>
      <c r="C52" s="33"/>
      <c r="D52" s="38">
        <v>0</v>
      </c>
      <c r="E52" s="47">
        <v>3</v>
      </c>
      <c r="F52" s="39">
        <v>4</v>
      </c>
      <c r="G52" s="58"/>
      <c r="H52" s="58"/>
      <c r="I52" s="58"/>
      <c r="J52" s="58"/>
    </row>
    <row r="53" spans="1:10" ht="15" customHeight="1">
      <c r="A53" s="33"/>
      <c r="B53" s="34" t="s">
        <v>593</v>
      </c>
      <c r="C53" s="33"/>
      <c r="D53" s="38">
        <v>0</v>
      </c>
      <c r="E53" s="47">
        <v>3</v>
      </c>
      <c r="F53" s="39">
        <v>5</v>
      </c>
      <c r="G53" s="57">
        <f>SUM(G54+G61)</f>
        <v>92364201</v>
      </c>
      <c r="H53" s="57">
        <f>H54+H61</f>
        <v>6872919</v>
      </c>
      <c r="I53" s="57">
        <f aca="true" t="shared" si="0" ref="I53:I60">+G53-H53</f>
        <v>85491282</v>
      </c>
      <c r="J53" s="100">
        <f>SUM(J54+J61)</f>
        <v>92020915</v>
      </c>
    </row>
    <row r="54" spans="1:10" ht="15" customHeight="1">
      <c r="A54" s="33" t="s">
        <v>315</v>
      </c>
      <c r="B54" s="34" t="s">
        <v>594</v>
      </c>
      <c r="C54" s="33"/>
      <c r="D54" s="38">
        <v>0</v>
      </c>
      <c r="E54" s="47">
        <v>3</v>
      </c>
      <c r="F54" s="39">
        <v>6</v>
      </c>
      <c r="G54" s="57">
        <f>SUM(G55:G60)</f>
        <v>23182550</v>
      </c>
      <c r="H54" s="58"/>
      <c r="I54" s="57">
        <f t="shared" si="0"/>
        <v>23182550</v>
      </c>
      <c r="J54" s="57">
        <f>SUM(J55:J60)</f>
        <v>21905532</v>
      </c>
    </row>
    <row r="55" spans="1:10" ht="15" customHeight="1">
      <c r="A55" s="33">
        <v>10</v>
      </c>
      <c r="B55" s="35" t="s">
        <v>316</v>
      </c>
      <c r="C55" s="33"/>
      <c r="D55" s="38">
        <v>0</v>
      </c>
      <c r="E55" s="47">
        <v>3</v>
      </c>
      <c r="F55" s="39">
        <v>7</v>
      </c>
      <c r="G55" s="58">
        <v>8719804</v>
      </c>
      <c r="H55" s="58"/>
      <c r="I55" s="58">
        <f t="shared" si="0"/>
        <v>8719804</v>
      </c>
      <c r="J55" s="58">
        <v>10081478</v>
      </c>
    </row>
    <row r="56" spans="1:10" ht="15" customHeight="1">
      <c r="A56" s="33">
        <v>11</v>
      </c>
      <c r="B56" s="35" t="s">
        <v>317</v>
      </c>
      <c r="C56" s="33"/>
      <c r="D56" s="38">
        <v>0</v>
      </c>
      <c r="E56" s="47">
        <v>3</v>
      </c>
      <c r="F56" s="39">
        <v>8</v>
      </c>
      <c r="G56" s="58">
        <v>2395766</v>
      </c>
      <c r="H56" s="58"/>
      <c r="I56" s="58">
        <f t="shared" si="0"/>
        <v>2395766</v>
      </c>
      <c r="J56" s="58">
        <v>2592102</v>
      </c>
    </row>
    <row r="57" spans="1:10" ht="15" customHeight="1">
      <c r="A57" s="33">
        <v>12</v>
      </c>
      <c r="B57" s="35" t="s">
        <v>318</v>
      </c>
      <c r="C57" s="33"/>
      <c r="D57" s="38">
        <v>0</v>
      </c>
      <c r="E57" s="47">
        <v>3</v>
      </c>
      <c r="F57" s="39">
        <v>9</v>
      </c>
      <c r="G57" s="58">
        <v>8619740</v>
      </c>
      <c r="H57" s="58"/>
      <c r="I57" s="58">
        <f t="shared" si="0"/>
        <v>8619740</v>
      </c>
      <c r="J57" s="58">
        <v>6718005</v>
      </c>
    </row>
    <row r="58" spans="1:10" ht="15" customHeight="1">
      <c r="A58" s="33">
        <v>13</v>
      </c>
      <c r="B58" s="35" t="s">
        <v>319</v>
      </c>
      <c r="C58" s="33"/>
      <c r="D58" s="38">
        <v>0</v>
      </c>
      <c r="E58" s="47">
        <v>4</v>
      </c>
      <c r="F58" s="39">
        <v>0</v>
      </c>
      <c r="G58" s="58">
        <v>2134937</v>
      </c>
      <c r="H58" s="58"/>
      <c r="I58" s="58">
        <f t="shared" si="0"/>
        <v>2134937</v>
      </c>
      <c r="J58" s="58">
        <v>2171395</v>
      </c>
    </row>
    <row r="59" spans="1:10" ht="15" customHeight="1">
      <c r="A59" s="33">
        <v>14</v>
      </c>
      <c r="B59" s="35" t="s">
        <v>320</v>
      </c>
      <c r="C59" s="33"/>
      <c r="D59" s="38">
        <v>0</v>
      </c>
      <c r="E59" s="47">
        <v>4</v>
      </c>
      <c r="F59" s="39">
        <v>1</v>
      </c>
      <c r="G59" s="58"/>
      <c r="H59" s="58"/>
      <c r="I59" s="58"/>
      <c r="J59" s="58"/>
    </row>
    <row r="60" spans="1:10" ht="15" customHeight="1">
      <c r="A60" s="33">
        <v>15</v>
      </c>
      <c r="B60" s="35" t="s">
        <v>321</v>
      </c>
      <c r="C60" s="33"/>
      <c r="D60" s="38">
        <v>0</v>
      </c>
      <c r="E60" s="47">
        <v>4</v>
      </c>
      <c r="F60" s="39">
        <v>2</v>
      </c>
      <c r="G60" s="58">
        <v>1312303</v>
      </c>
      <c r="H60" s="58"/>
      <c r="I60" s="58">
        <f t="shared" si="0"/>
        <v>1312303</v>
      </c>
      <c r="J60" s="58">
        <v>342552</v>
      </c>
    </row>
    <row r="61" spans="1:10" ht="30" customHeight="1">
      <c r="A61" s="33"/>
      <c r="B61" s="34" t="s">
        <v>595</v>
      </c>
      <c r="C61" s="33"/>
      <c r="D61" s="38">
        <v>0</v>
      </c>
      <c r="E61" s="47">
        <v>4</v>
      </c>
      <c r="F61" s="39">
        <v>3</v>
      </c>
      <c r="G61" s="57">
        <f>SUM(G62+G65+G71+G79+G80)</f>
        <v>69181651</v>
      </c>
      <c r="H61" s="57">
        <f>SUM(H62+H65+H71+H79+H80)</f>
        <v>6872919</v>
      </c>
      <c r="I61" s="57">
        <f>+G61-H61</f>
        <v>62308732</v>
      </c>
      <c r="J61" s="57">
        <f>SUM(J62+J65+J71+J79+J80)</f>
        <v>70115383</v>
      </c>
    </row>
    <row r="62" spans="1:10" ht="15" customHeight="1">
      <c r="A62" s="33">
        <v>20</v>
      </c>
      <c r="B62" s="35" t="s">
        <v>322</v>
      </c>
      <c r="C62" s="33"/>
      <c r="D62" s="38">
        <v>0</v>
      </c>
      <c r="E62" s="47">
        <v>4</v>
      </c>
      <c r="F62" s="39">
        <v>4</v>
      </c>
      <c r="G62" s="58">
        <f>SUM(G63+G64)</f>
        <v>4277994</v>
      </c>
      <c r="H62" s="58"/>
      <c r="I62" s="58">
        <f>+G62-H62</f>
        <v>4277994</v>
      </c>
      <c r="J62" s="58">
        <f>SUM(J63+J64)</f>
        <v>7432239</v>
      </c>
    </row>
    <row r="63" spans="1:10" ht="15" customHeight="1">
      <c r="A63" s="29" t="s">
        <v>323</v>
      </c>
      <c r="B63" s="35" t="s">
        <v>324</v>
      </c>
      <c r="C63" s="33"/>
      <c r="D63" s="38">
        <v>0</v>
      </c>
      <c r="E63" s="47">
        <v>4</v>
      </c>
      <c r="F63" s="39">
        <v>5</v>
      </c>
      <c r="G63" s="58">
        <v>4277994</v>
      </c>
      <c r="H63" s="58"/>
      <c r="I63" s="58">
        <f>+G63-H63</f>
        <v>4277994</v>
      </c>
      <c r="J63" s="58">
        <v>7432239</v>
      </c>
    </row>
    <row r="64" spans="1:10" ht="15" customHeight="1">
      <c r="A64" s="33">
        <v>207</v>
      </c>
      <c r="B64" s="35" t="s">
        <v>325</v>
      </c>
      <c r="C64" s="33"/>
      <c r="D64" s="38">
        <v>0</v>
      </c>
      <c r="E64" s="47">
        <v>4</v>
      </c>
      <c r="F64" s="39">
        <v>6</v>
      </c>
      <c r="G64" s="58"/>
      <c r="H64" s="58"/>
      <c r="I64" s="58"/>
      <c r="J64" s="58"/>
    </row>
    <row r="65" spans="1:10" ht="15" customHeight="1">
      <c r="A65" s="33" t="s">
        <v>326</v>
      </c>
      <c r="B65" s="35" t="s">
        <v>327</v>
      </c>
      <c r="C65" s="33"/>
      <c r="D65" s="38">
        <v>0</v>
      </c>
      <c r="E65" s="47">
        <v>4</v>
      </c>
      <c r="F65" s="39">
        <v>7</v>
      </c>
      <c r="G65" s="58">
        <f>SUM(G66:G70)</f>
        <v>63668693</v>
      </c>
      <c r="H65" s="58">
        <f>SUM(H66:H70)</f>
        <v>6627619</v>
      </c>
      <c r="I65" s="58">
        <f>+G65-H65</f>
        <v>57041074</v>
      </c>
      <c r="J65" s="58">
        <f>SUM(J66:J70)</f>
        <v>61546731</v>
      </c>
    </row>
    <row r="66" spans="1:10" ht="15" customHeight="1">
      <c r="A66" s="33">
        <v>210</v>
      </c>
      <c r="B66" s="35" t="s">
        <v>328</v>
      </c>
      <c r="C66" s="33"/>
      <c r="D66" s="38">
        <v>0</v>
      </c>
      <c r="E66" s="47">
        <v>4</v>
      </c>
      <c r="F66" s="39">
        <v>8</v>
      </c>
      <c r="G66" s="58"/>
      <c r="H66" s="58"/>
      <c r="I66" s="58"/>
      <c r="J66" s="58"/>
    </row>
    <row r="67" spans="1:10" ht="15" customHeight="1">
      <c r="A67" s="33">
        <v>211</v>
      </c>
      <c r="B67" s="35" t="s">
        <v>329</v>
      </c>
      <c r="C67" s="33"/>
      <c r="D67" s="38">
        <v>0</v>
      </c>
      <c r="E67" s="47">
        <v>4</v>
      </c>
      <c r="F67" s="39">
        <v>9</v>
      </c>
      <c r="G67" s="58">
        <v>29422082</v>
      </c>
      <c r="H67" s="58">
        <v>2495186</v>
      </c>
      <c r="I67" s="58">
        <f>+G67-H67</f>
        <v>26926896</v>
      </c>
      <c r="J67" s="58">
        <v>27840226</v>
      </c>
    </row>
    <row r="68" spans="1:10" ht="15" customHeight="1">
      <c r="A68" s="33">
        <v>212</v>
      </c>
      <c r="B68" s="35" t="s">
        <v>330</v>
      </c>
      <c r="C68" s="33"/>
      <c r="D68" s="38">
        <v>0</v>
      </c>
      <c r="E68" s="47">
        <v>5</v>
      </c>
      <c r="F68" s="39">
        <v>0</v>
      </c>
      <c r="G68" s="58">
        <v>32002393</v>
      </c>
      <c r="H68" s="58">
        <v>4083479</v>
      </c>
      <c r="I68" s="58">
        <f>+G68-H68</f>
        <v>27918914</v>
      </c>
      <c r="J68" s="58">
        <v>31207932</v>
      </c>
    </row>
    <row r="69" spans="1:10" ht="15" customHeight="1">
      <c r="A69" s="33">
        <v>22</v>
      </c>
      <c r="B69" s="35" t="s">
        <v>331</v>
      </c>
      <c r="C69" s="33"/>
      <c r="D69" s="38">
        <v>0</v>
      </c>
      <c r="E69" s="47">
        <v>5</v>
      </c>
      <c r="F69" s="39">
        <v>1</v>
      </c>
      <c r="G69" s="58"/>
      <c r="H69" s="58"/>
      <c r="I69" s="58"/>
      <c r="J69" s="58"/>
    </row>
    <row r="70" spans="1:10" ht="15" customHeight="1">
      <c r="A70" s="33">
        <v>23</v>
      </c>
      <c r="B70" s="35" t="s">
        <v>332</v>
      </c>
      <c r="C70" s="33"/>
      <c r="D70" s="38">
        <v>0</v>
      </c>
      <c r="E70" s="47">
        <v>5</v>
      </c>
      <c r="F70" s="39">
        <v>2</v>
      </c>
      <c r="G70" s="58">
        <v>2244218</v>
      </c>
      <c r="H70" s="58">
        <v>48954</v>
      </c>
      <c r="I70" s="58">
        <f>+G70-H70</f>
        <v>2195264</v>
      </c>
      <c r="J70" s="58">
        <v>2498573</v>
      </c>
    </row>
    <row r="71" spans="1:10" ht="15" customHeight="1">
      <c r="A71" s="33">
        <v>24</v>
      </c>
      <c r="B71" s="35" t="s">
        <v>333</v>
      </c>
      <c r="C71" s="33"/>
      <c r="D71" s="38">
        <v>0</v>
      </c>
      <c r="E71" s="47">
        <v>5</v>
      </c>
      <c r="F71" s="39">
        <v>3</v>
      </c>
      <c r="G71" s="58">
        <f>SUM(G72:G78)</f>
        <v>473013</v>
      </c>
      <c r="H71" s="58">
        <f>SUM(H72:H78)</f>
        <v>245300</v>
      </c>
      <c r="I71" s="58">
        <f>+G71-H71</f>
        <v>227713</v>
      </c>
      <c r="J71" s="58">
        <f>SUM(J72:J78)</f>
        <v>258193</v>
      </c>
    </row>
    <row r="72" spans="1:10" ht="15" customHeight="1">
      <c r="A72" s="33">
        <v>240</v>
      </c>
      <c r="B72" s="35" t="s">
        <v>334</v>
      </c>
      <c r="C72" s="33"/>
      <c r="D72" s="38">
        <v>0</v>
      </c>
      <c r="E72" s="47">
        <v>5</v>
      </c>
      <c r="F72" s="39">
        <v>4</v>
      </c>
      <c r="G72" s="58"/>
      <c r="H72" s="58"/>
      <c r="I72" s="58"/>
      <c r="J72" s="58"/>
    </row>
    <row r="73" spans="1:10" ht="15" customHeight="1">
      <c r="A73" s="33">
        <v>241</v>
      </c>
      <c r="B73" s="35" t="s">
        <v>335</v>
      </c>
      <c r="C73" s="33"/>
      <c r="D73" s="38">
        <v>0</v>
      </c>
      <c r="E73" s="47">
        <v>5</v>
      </c>
      <c r="F73" s="39">
        <v>5</v>
      </c>
      <c r="G73" s="58">
        <v>465300</v>
      </c>
      <c r="H73" s="58">
        <v>245300</v>
      </c>
      <c r="I73" s="58">
        <f>+G73-H73</f>
        <v>220000</v>
      </c>
      <c r="J73" s="58">
        <v>245300</v>
      </c>
    </row>
    <row r="74" spans="1:10" ht="15" customHeight="1">
      <c r="A74" s="33">
        <v>242</v>
      </c>
      <c r="B74" s="35" t="s">
        <v>336</v>
      </c>
      <c r="C74" s="33"/>
      <c r="D74" s="38">
        <v>0</v>
      </c>
      <c r="E74" s="47">
        <v>5</v>
      </c>
      <c r="F74" s="39">
        <v>6</v>
      </c>
      <c r="G74" s="58"/>
      <c r="H74" s="58"/>
      <c r="I74" s="58"/>
      <c r="J74" s="58"/>
    </row>
    <row r="75" spans="1:10" ht="15" customHeight="1">
      <c r="A75" s="33" t="s">
        <v>337</v>
      </c>
      <c r="B75" s="35" t="s">
        <v>338</v>
      </c>
      <c r="C75" s="33"/>
      <c r="D75" s="38">
        <v>0</v>
      </c>
      <c r="E75" s="47">
        <v>5</v>
      </c>
      <c r="F75" s="39">
        <v>7</v>
      </c>
      <c r="G75" s="58">
        <v>2668</v>
      </c>
      <c r="H75" s="58"/>
      <c r="I75" s="58">
        <f>+G75-H75</f>
        <v>2668</v>
      </c>
      <c r="J75" s="58">
        <v>7848</v>
      </c>
    </row>
    <row r="76" spans="1:10" ht="15" customHeight="1">
      <c r="A76" s="33">
        <v>245</v>
      </c>
      <c r="B76" s="35" t="s">
        <v>339</v>
      </c>
      <c r="C76" s="33"/>
      <c r="D76" s="38">
        <v>0</v>
      </c>
      <c r="E76" s="47">
        <v>5</v>
      </c>
      <c r="F76" s="39">
        <v>8</v>
      </c>
      <c r="G76" s="58"/>
      <c r="H76" s="58"/>
      <c r="I76" s="58"/>
      <c r="J76" s="58"/>
    </row>
    <row r="77" spans="1:10" ht="15" customHeight="1">
      <c r="A77" s="33">
        <v>246</v>
      </c>
      <c r="B77" s="35" t="s">
        <v>340</v>
      </c>
      <c r="C77" s="33"/>
      <c r="D77" s="38">
        <v>0</v>
      </c>
      <c r="E77" s="47">
        <v>5</v>
      </c>
      <c r="F77" s="39">
        <v>9</v>
      </c>
      <c r="G77" s="58"/>
      <c r="H77" s="58"/>
      <c r="I77" s="58"/>
      <c r="J77" s="58"/>
    </row>
    <row r="78" spans="1:10" ht="15" customHeight="1">
      <c r="A78" s="33">
        <v>248</v>
      </c>
      <c r="B78" s="35" t="s">
        <v>341</v>
      </c>
      <c r="C78" s="33"/>
      <c r="D78" s="38">
        <v>0</v>
      </c>
      <c r="E78" s="47">
        <v>6</v>
      </c>
      <c r="F78" s="39">
        <v>0</v>
      </c>
      <c r="G78" s="58">
        <v>5045</v>
      </c>
      <c r="H78" s="58"/>
      <c r="I78" s="58">
        <f>+G78-H78</f>
        <v>5045</v>
      </c>
      <c r="J78" s="58">
        <v>5045</v>
      </c>
    </row>
    <row r="79" spans="1:10" ht="15" customHeight="1">
      <c r="A79" s="33">
        <v>27</v>
      </c>
      <c r="B79" s="35" t="s">
        <v>342</v>
      </c>
      <c r="C79" s="33"/>
      <c r="D79" s="38">
        <v>0</v>
      </c>
      <c r="E79" s="47">
        <v>6</v>
      </c>
      <c r="F79" s="39">
        <v>1</v>
      </c>
      <c r="G79" s="58">
        <v>39819</v>
      </c>
      <c r="H79" s="58"/>
      <c r="I79" s="58">
        <f>+G79-H79</f>
        <v>39819</v>
      </c>
      <c r="J79" s="58">
        <v>76665</v>
      </c>
    </row>
    <row r="80" spans="1:10" ht="15" customHeight="1">
      <c r="A80" s="33" t="s">
        <v>343</v>
      </c>
      <c r="B80" s="35" t="s">
        <v>344</v>
      </c>
      <c r="C80" s="33"/>
      <c r="D80" s="38">
        <v>0</v>
      </c>
      <c r="E80" s="47">
        <v>6</v>
      </c>
      <c r="F80" s="39">
        <v>2</v>
      </c>
      <c r="G80" s="58">
        <v>722132</v>
      </c>
      <c r="H80" s="58"/>
      <c r="I80" s="58">
        <f>+G80-H80</f>
        <v>722132</v>
      </c>
      <c r="J80" s="58">
        <v>801555</v>
      </c>
    </row>
    <row r="81" spans="1:10" ht="15" customHeight="1">
      <c r="A81" s="33">
        <v>288</v>
      </c>
      <c r="B81" s="34" t="s">
        <v>345</v>
      </c>
      <c r="C81" s="33"/>
      <c r="D81" s="38">
        <v>0</v>
      </c>
      <c r="E81" s="47">
        <v>6</v>
      </c>
      <c r="F81" s="39">
        <v>3</v>
      </c>
      <c r="G81" s="58"/>
      <c r="H81" s="58"/>
      <c r="I81" s="58"/>
      <c r="J81" s="58"/>
    </row>
    <row r="82" spans="1:10" ht="15" customHeight="1">
      <c r="A82" s="33">
        <v>290</v>
      </c>
      <c r="B82" s="34" t="s">
        <v>346</v>
      </c>
      <c r="C82" s="33"/>
      <c r="D82" s="38">
        <v>0</v>
      </c>
      <c r="E82" s="47">
        <v>6</v>
      </c>
      <c r="F82" s="39">
        <v>4</v>
      </c>
      <c r="G82" s="58"/>
      <c r="H82" s="58"/>
      <c r="I82" s="58"/>
      <c r="J82" s="58"/>
    </row>
    <row r="83" spans="1:10" ht="15" customHeight="1">
      <c r="A83" s="33"/>
      <c r="B83" s="34" t="s">
        <v>596</v>
      </c>
      <c r="C83" s="33"/>
      <c r="D83" s="38">
        <v>0</v>
      </c>
      <c r="E83" s="47">
        <v>6</v>
      </c>
      <c r="F83" s="39">
        <v>5</v>
      </c>
      <c r="G83" s="57">
        <f>SUM(G19+G52+G53+G81+G82)</f>
        <v>273675165</v>
      </c>
      <c r="H83" s="57">
        <f>SUM(H19+H52+H53+H81+H82)</f>
        <v>101666058</v>
      </c>
      <c r="I83" s="57">
        <f>+G83-H83</f>
        <v>172009107</v>
      </c>
      <c r="J83" s="57">
        <f>SUM(J19+J52+J53+J81+J82)</f>
        <v>176904530</v>
      </c>
    </row>
    <row r="84" spans="1:10" ht="15" customHeight="1">
      <c r="A84" s="33">
        <v>88</v>
      </c>
      <c r="B84" s="35" t="s">
        <v>347</v>
      </c>
      <c r="C84" s="33"/>
      <c r="D84" s="38">
        <v>0</v>
      </c>
      <c r="E84" s="47">
        <v>6</v>
      </c>
      <c r="F84" s="39">
        <v>6</v>
      </c>
      <c r="G84" s="58">
        <v>862791</v>
      </c>
      <c r="H84" s="58"/>
      <c r="I84" s="58">
        <v>862791</v>
      </c>
      <c r="J84" s="58">
        <v>721135</v>
      </c>
    </row>
    <row r="85" spans="1:12" ht="15" customHeight="1">
      <c r="A85" s="33"/>
      <c r="B85" s="35" t="s">
        <v>348</v>
      </c>
      <c r="C85" s="33"/>
      <c r="D85" s="38">
        <v>0</v>
      </c>
      <c r="E85" s="47">
        <v>6</v>
      </c>
      <c r="F85" s="39">
        <v>7</v>
      </c>
      <c r="G85" s="58">
        <f>SUM(G83+G84)</f>
        <v>274537956</v>
      </c>
      <c r="H85" s="58">
        <f>SUM(H83+H84)</f>
        <v>101666058</v>
      </c>
      <c r="I85" s="58">
        <f>+G85-H85</f>
        <v>172871898</v>
      </c>
      <c r="J85" s="58">
        <f>SUM(J83+J84)</f>
        <v>177625665</v>
      </c>
      <c r="L85" s="167"/>
    </row>
    <row r="86" spans="1:10" s="30" customFormat="1" ht="15" customHeight="1">
      <c r="A86" s="47"/>
      <c r="B86" s="55"/>
      <c r="C86" s="47"/>
      <c r="D86" s="47"/>
      <c r="E86" s="47"/>
      <c r="F86" s="47"/>
      <c r="G86" s="56"/>
      <c r="H86" s="56"/>
      <c r="I86" s="56"/>
      <c r="J86" s="56"/>
    </row>
    <row r="87" spans="1:10" ht="15" customHeight="1">
      <c r="A87" s="33"/>
      <c r="B87" s="54" t="s">
        <v>79</v>
      </c>
      <c r="C87" s="33"/>
      <c r="D87" s="105"/>
      <c r="E87" s="106"/>
      <c r="F87" s="107"/>
      <c r="G87" s="118" t="s">
        <v>611</v>
      </c>
      <c r="H87" s="118"/>
      <c r="I87" s="144" t="s">
        <v>415</v>
      </c>
      <c r="J87" s="144"/>
    </row>
    <row r="88" spans="1:10" ht="15" customHeight="1">
      <c r="A88" s="45">
        <v>1</v>
      </c>
      <c r="B88" s="45">
        <v>2</v>
      </c>
      <c r="C88" s="45">
        <v>3</v>
      </c>
      <c r="D88" s="148">
        <v>4</v>
      </c>
      <c r="E88" s="149"/>
      <c r="F88" s="150"/>
      <c r="G88" s="118">
        <v>5</v>
      </c>
      <c r="H88" s="118"/>
      <c r="I88" s="144">
        <v>6</v>
      </c>
      <c r="J88" s="144"/>
    </row>
    <row r="89" spans="1:10" ht="15" customHeight="1">
      <c r="A89" s="33"/>
      <c r="B89" s="54" t="s">
        <v>597</v>
      </c>
      <c r="C89" s="33"/>
      <c r="D89" s="38">
        <v>1</v>
      </c>
      <c r="E89" s="47">
        <v>0</v>
      </c>
      <c r="F89" s="39">
        <v>1</v>
      </c>
      <c r="G89" s="139">
        <f>SUM(G90+G97+G98+G99+G102+G103-G104+G105-G110-G115)</f>
        <v>123110135</v>
      </c>
      <c r="H89" s="139"/>
      <c r="I89" s="137">
        <f>SUM(I90+I97+I98+I99+I102+I103-I104+I105-J110-J115)</f>
        <v>118074664</v>
      </c>
      <c r="J89" s="137"/>
    </row>
    <row r="90" spans="1:10" ht="15" customHeight="1">
      <c r="A90" s="33">
        <v>30</v>
      </c>
      <c r="B90" s="54" t="s">
        <v>598</v>
      </c>
      <c r="C90" s="33"/>
      <c r="D90" s="38">
        <v>1</v>
      </c>
      <c r="E90" s="47">
        <v>0</v>
      </c>
      <c r="F90" s="39">
        <v>2</v>
      </c>
      <c r="G90" s="139">
        <f>SUM(G91:H96)</f>
        <v>71742580</v>
      </c>
      <c r="H90" s="139"/>
      <c r="I90" s="137">
        <f>SUM(I91:J96)</f>
        <v>71742580</v>
      </c>
      <c r="J90" s="137"/>
    </row>
    <row r="91" spans="1:10" ht="15" customHeight="1">
      <c r="A91" s="33">
        <v>300</v>
      </c>
      <c r="B91" s="29" t="s">
        <v>349</v>
      </c>
      <c r="C91" s="33"/>
      <c r="D91" s="38">
        <v>1</v>
      </c>
      <c r="E91" s="47">
        <v>0</v>
      </c>
      <c r="F91" s="39">
        <v>3</v>
      </c>
      <c r="G91" s="138">
        <v>71742580</v>
      </c>
      <c r="H91" s="138"/>
      <c r="I91" s="136">
        <v>71742580</v>
      </c>
      <c r="J91" s="136"/>
    </row>
    <row r="92" spans="1:10" ht="15" customHeight="1">
      <c r="A92" s="33">
        <v>302</v>
      </c>
      <c r="B92" s="29" t="s">
        <v>350</v>
      </c>
      <c r="C92" s="33"/>
      <c r="D92" s="38">
        <v>1</v>
      </c>
      <c r="E92" s="47">
        <v>0</v>
      </c>
      <c r="F92" s="39">
        <v>4</v>
      </c>
      <c r="G92" s="138"/>
      <c r="H92" s="138"/>
      <c r="I92" s="136"/>
      <c r="J92" s="136"/>
    </row>
    <row r="93" spans="1:10" ht="15" customHeight="1">
      <c r="A93" s="33">
        <v>303</v>
      </c>
      <c r="B93" s="29" t="s">
        <v>351</v>
      </c>
      <c r="C93" s="33"/>
      <c r="D93" s="38">
        <v>1</v>
      </c>
      <c r="E93" s="47">
        <v>0</v>
      </c>
      <c r="F93" s="39">
        <v>5</v>
      </c>
      <c r="G93" s="138"/>
      <c r="H93" s="138"/>
      <c r="I93" s="136"/>
      <c r="J93" s="136"/>
    </row>
    <row r="94" spans="1:10" ht="15" customHeight="1">
      <c r="A94" s="33">
        <v>304</v>
      </c>
      <c r="B94" s="29" t="s">
        <v>352</v>
      </c>
      <c r="C94" s="33"/>
      <c r="D94" s="38">
        <v>1</v>
      </c>
      <c r="E94" s="47">
        <v>0</v>
      </c>
      <c r="F94" s="39">
        <v>6</v>
      </c>
      <c r="G94" s="138"/>
      <c r="H94" s="138"/>
      <c r="I94" s="136"/>
      <c r="J94" s="136"/>
    </row>
    <row r="95" spans="1:10" ht="15" customHeight="1">
      <c r="A95" s="33">
        <v>305</v>
      </c>
      <c r="B95" s="29" t="s">
        <v>353</v>
      </c>
      <c r="C95" s="33"/>
      <c r="D95" s="38">
        <v>1</v>
      </c>
      <c r="E95" s="47">
        <v>0</v>
      </c>
      <c r="F95" s="39">
        <v>7</v>
      </c>
      <c r="G95" s="138"/>
      <c r="H95" s="138"/>
      <c r="I95" s="136"/>
      <c r="J95" s="136"/>
    </row>
    <row r="96" spans="1:10" ht="15" customHeight="1">
      <c r="A96" s="33">
        <v>309</v>
      </c>
      <c r="B96" s="29" t="s">
        <v>354</v>
      </c>
      <c r="C96" s="33"/>
      <c r="D96" s="38">
        <v>1</v>
      </c>
      <c r="E96" s="47">
        <v>0</v>
      </c>
      <c r="F96" s="39">
        <v>8</v>
      </c>
      <c r="G96" s="138"/>
      <c r="H96" s="138"/>
      <c r="I96" s="136"/>
      <c r="J96" s="136"/>
    </row>
    <row r="97" spans="1:10" ht="15" customHeight="1">
      <c r="A97" s="33">
        <v>31</v>
      </c>
      <c r="B97" s="54" t="s">
        <v>355</v>
      </c>
      <c r="C97" s="33"/>
      <c r="D97" s="38">
        <v>1</v>
      </c>
      <c r="E97" s="47">
        <v>0</v>
      </c>
      <c r="F97" s="39">
        <v>9</v>
      </c>
      <c r="G97" s="138"/>
      <c r="H97" s="138"/>
      <c r="I97" s="136"/>
      <c r="J97" s="136"/>
    </row>
    <row r="98" spans="1:10" ht="15" customHeight="1">
      <c r="A98" s="33">
        <v>320</v>
      </c>
      <c r="B98" s="54" t="s">
        <v>356</v>
      </c>
      <c r="C98" s="33"/>
      <c r="D98" s="38">
        <v>1</v>
      </c>
      <c r="E98" s="47">
        <v>1</v>
      </c>
      <c r="F98" s="39">
        <v>0</v>
      </c>
      <c r="G98" s="139">
        <v>3914423</v>
      </c>
      <c r="H98" s="139"/>
      <c r="I98" s="137">
        <v>3918691</v>
      </c>
      <c r="J98" s="137"/>
    </row>
    <row r="99" spans="1:10" ht="15" customHeight="1">
      <c r="A99" s="33"/>
      <c r="B99" s="54" t="s">
        <v>599</v>
      </c>
      <c r="C99" s="33"/>
      <c r="D99" s="38">
        <v>1</v>
      </c>
      <c r="E99" s="47">
        <v>1</v>
      </c>
      <c r="F99" s="39">
        <v>1</v>
      </c>
      <c r="G99" s="139">
        <f>SUM(G100:H101)</f>
        <v>38420349</v>
      </c>
      <c r="H99" s="139"/>
      <c r="I99" s="137">
        <f>SUM(I100:J101)</f>
        <v>30330521</v>
      </c>
      <c r="J99" s="137"/>
    </row>
    <row r="100" spans="1:10" ht="15" customHeight="1">
      <c r="A100" s="33">
        <v>321</v>
      </c>
      <c r="B100" s="29" t="s">
        <v>357</v>
      </c>
      <c r="C100" s="33"/>
      <c r="D100" s="38">
        <v>1</v>
      </c>
      <c r="E100" s="47">
        <v>1</v>
      </c>
      <c r="F100" s="39">
        <v>2</v>
      </c>
      <c r="G100" s="138">
        <v>38420349</v>
      </c>
      <c r="H100" s="138"/>
      <c r="I100" s="136">
        <v>30330521</v>
      </c>
      <c r="J100" s="136"/>
    </row>
    <row r="101" spans="1:10" ht="15" customHeight="1">
      <c r="A101" s="33">
        <v>322</v>
      </c>
      <c r="B101" s="29" t="s">
        <v>358</v>
      </c>
      <c r="C101" s="33"/>
      <c r="D101" s="38">
        <v>1</v>
      </c>
      <c r="E101" s="47">
        <v>1</v>
      </c>
      <c r="F101" s="39">
        <v>3</v>
      </c>
      <c r="G101" s="138"/>
      <c r="H101" s="138"/>
      <c r="I101" s="136"/>
      <c r="J101" s="136"/>
    </row>
    <row r="102" spans="1:10" ht="15" customHeight="1">
      <c r="A102" s="33" t="s">
        <v>359</v>
      </c>
      <c r="B102" s="54" t="s">
        <v>360</v>
      </c>
      <c r="C102" s="33"/>
      <c r="D102" s="38">
        <v>1</v>
      </c>
      <c r="E102" s="47">
        <v>1</v>
      </c>
      <c r="F102" s="39">
        <v>4</v>
      </c>
      <c r="G102" s="138"/>
      <c r="H102" s="138"/>
      <c r="I102" s="136"/>
      <c r="J102" s="136"/>
    </row>
    <row r="103" spans="1:10" ht="15" customHeight="1">
      <c r="A103" s="33" t="s">
        <v>359</v>
      </c>
      <c r="B103" s="54" t="s">
        <v>361</v>
      </c>
      <c r="C103" s="33"/>
      <c r="D103" s="38">
        <v>1</v>
      </c>
      <c r="E103" s="47">
        <v>1</v>
      </c>
      <c r="F103" s="39">
        <v>5</v>
      </c>
      <c r="G103" s="138"/>
      <c r="H103" s="138"/>
      <c r="I103" s="136"/>
      <c r="J103" s="136"/>
    </row>
    <row r="104" spans="1:10" ht="15" customHeight="1">
      <c r="A104" s="33" t="s">
        <v>359</v>
      </c>
      <c r="B104" s="54" t="s">
        <v>362</v>
      </c>
      <c r="C104" s="33"/>
      <c r="D104" s="38">
        <v>1</v>
      </c>
      <c r="E104" s="47">
        <v>1</v>
      </c>
      <c r="F104" s="39">
        <v>6</v>
      </c>
      <c r="G104" s="138"/>
      <c r="H104" s="138"/>
      <c r="I104" s="136"/>
      <c r="J104" s="136"/>
    </row>
    <row r="105" spans="1:10" ht="15" customHeight="1">
      <c r="A105" s="33">
        <v>34</v>
      </c>
      <c r="B105" s="54" t="s">
        <v>600</v>
      </c>
      <c r="C105" s="33"/>
      <c r="D105" s="38">
        <v>1</v>
      </c>
      <c r="E105" s="47">
        <v>1</v>
      </c>
      <c r="F105" s="39">
        <v>7</v>
      </c>
      <c r="G105" s="139">
        <f>SUM(G106:H109)</f>
        <v>9141950</v>
      </c>
      <c r="H105" s="139"/>
      <c r="I105" s="137">
        <f>SUM(I106:J109)</f>
        <v>12183936</v>
      </c>
      <c r="J105" s="137"/>
    </row>
    <row r="106" spans="1:10" ht="15" customHeight="1">
      <c r="A106" s="33">
        <v>340</v>
      </c>
      <c r="B106" s="29" t="s">
        <v>363</v>
      </c>
      <c r="C106" s="33"/>
      <c r="D106" s="38">
        <v>1</v>
      </c>
      <c r="E106" s="47">
        <v>1</v>
      </c>
      <c r="F106" s="39">
        <v>8</v>
      </c>
      <c r="G106" s="138">
        <v>9141950</v>
      </c>
      <c r="H106" s="138"/>
      <c r="I106" s="136">
        <v>12183936</v>
      </c>
      <c r="J106" s="136"/>
    </row>
    <row r="107" spans="1:10" ht="15" customHeight="1">
      <c r="A107" s="33">
        <v>341</v>
      </c>
      <c r="B107" s="29" t="s">
        <v>364</v>
      </c>
      <c r="C107" s="33"/>
      <c r="D107" s="38">
        <v>1</v>
      </c>
      <c r="E107" s="47">
        <v>1</v>
      </c>
      <c r="F107" s="39">
        <v>9</v>
      </c>
      <c r="G107" s="138"/>
      <c r="H107" s="138"/>
      <c r="I107" s="136"/>
      <c r="J107" s="136"/>
    </row>
    <row r="108" spans="1:10" ht="15" customHeight="1">
      <c r="A108" s="33">
        <v>342</v>
      </c>
      <c r="B108" s="29" t="s">
        <v>365</v>
      </c>
      <c r="C108" s="33"/>
      <c r="D108" s="38">
        <v>1</v>
      </c>
      <c r="E108" s="47">
        <v>2</v>
      </c>
      <c r="F108" s="39">
        <v>0</v>
      </c>
      <c r="G108" s="138"/>
      <c r="H108" s="138"/>
      <c r="I108" s="136"/>
      <c r="J108" s="136"/>
    </row>
    <row r="109" spans="1:10" ht="15" customHeight="1">
      <c r="A109" s="33">
        <v>343</v>
      </c>
      <c r="B109" s="29" t="s">
        <v>366</v>
      </c>
      <c r="C109" s="33"/>
      <c r="D109" s="38">
        <v>1</v>
      </c>
      <c r="E109" s="47">
        <v>2</v>
      </c>
      <c r="F109" s="39">
        <v>1</v>
      </c>
      <c r="G109" s="138"/>
      <c r="H109" s="138"/>
      <c r="I109" s="136"/>
      <c r="J109" s="136"/>
    </row>
    <row r="110" spans="1:10" ht="15" customHeight="1">
      <c r="A110" s="33">
        <v>35</v>
      </c>
      <c r="B110" s="54" t="s">
        <v>601</v>
      </c>
      <c r="C110" s="33"/>
      <c r="D110" s="38">
        <v>1</v>
      </c>
      <c r="E110" s="47">
        <v>2</v>
      </c>
      <c r="F110" s="39">
        <v>2</v>
      </c>
      <c r="G110" s="138"/>
      <c r="H110" s="138"/>
      <c r="I110" s="136"/>
      <c r="J110" s="136"/>
    </row>
    <row r="111" spans="1:10" ht="15" customHeight="1">
      <c r="A111" s="33">
        <v>350</v>
      </c>
      <c r="B111" s="29" t="s">
        <v>367</v>
      </c>
      <c r="C111" s="33"/>
      <c r="D111" s="38">
        <v>1</v>
      </c>
      <c r="E111" s="47">
        <v>2</v>
      </c>
      <c r="F111" s="39">
        <v>3</v>
      </c>
      <c r="G111" s="138"/>
      <c r="H111" s="138"/>
      <c r="I111" s="136"/>
      <c r="J111" s="136"/>
    </row>
    <row r="112" spans="1:10" ht="15" customHeight="1">
      <c r="A112" s="33">
        <v>351</v>
      </c>
      <c r="B112" s="29" t="s">
        <v>368</v>
      </c>
      <c r="C112" s="33"/>
      <c r="D112" s="38">
        <v>1</v>
      </c>
      <c r="E112" s="47">
        <v>2</v>
      </c>
      <c r="F112" s="39">
        <v>4</v>
      </c>
      <c r="G112" s="138"/>
      <c r="H112" s="138"/>
      <c r="I112" s="136"/>
      <c r="J112" s="136"/>
    </row>
    <row r="113" spans="1:10" ht="15" customHeight="1">
      <c r="A113" s="33">
        <v>352</v>
      </c>
      <c r="B113" s="29" t="s">
        <v>369</v>
      </c>
      <c r="C113" s="33"/>
      <c r="D113" s="38">
        <v>1</v>
      </c>
      <c r="E113" s="47">
        <v>2</v>
      </c>
      <c r="F113" s="39">
        <v>5</v>
      </c>
      <c r="G113" s="138"/>
      <c r="H113" s="138"/>
      <c r="I113" s="136"/>
      <c r="J113" s="136"/>
    </row>
    <row r="114" spans="1:10" ht="15" customHeight="1">
      <c r="A114" s="33">
        <v>353</v>
      </c>
      <c r="B114" s="29" t="s">
        <v>370</v>
      </c>
      <c r="C114" s="33"/>
      <c r="D114" s="38">
        <v>1</v>
      </c>
      <c r="E114" s="47">
        <v>2</v>
      </c>
      <c r="F114" s="39">
        <v>6</v>
      </c>
      <c r="G114" s="138"/>
      <c r="H114" s="138"/>
      <c r="I114" s="136"/>
      <c r="J114" s="136"/>
    </row>
    <row r="115" spans="1:10" ht="15" customHeight="1">
      <c r="A115" s="33">
        <v>360</v>
      </c>
      <c r="B115" s="54" t="s">
        <v>371</v>
      </c>
      <c r="C115" s="33"/>
      <c r="D115" s="38">
        <v>1</v>
      </c>
      <c r="E115" s="47">
        <v>2</v>
      </c>
      <c r="F115" s="39">
        <v>7</v>
      </c>
      <c r="G115" s="142">
        <v>109167</v>
      </c>
      <c r="H115" s="143"/>
      <c r="I115" s="142">
        <v>101064</v>
      </c>
      <c r="J115" s="143">
        <v>101064</v>
      </c>
    </row>
    <row r="116" spans="1:10" ht="15" customHeight="1">
      <c r="A116" s="33" t="s">
        <v>372</v>
      </c>
      <c r="B116" s="54" t="s">
        <v>602</v>
      </c>
      <c r="C116" s="33"/>
      <c r="D116" s="38">
        <v>1</v>
      </c>
      <c r="E116" s="47">
        <v>2</v>
      </c>
      <c r="F116" s="39">
        <v>8</v>
      </c>
      <c r="G116" s="139">
        <f>SUM(G117:H118)</f>
        <v>1730647</v>
      </c>
      <c r="H116" s="139"/>
      <c r="I116" s="139">
        <f>+I117+I118</f>
        <v>1555593</v>
      </c>
      <c r="J116" s="139"/>
    </row>
    <row r="117" spans="1:10" ht="15" customHeight="1">
      <c r="A117" s="33" t="s">
        <v>372</v>
      </c>
      <c r="B117" s="29" t="s">
        <v>373</v>
      </c>
      <c r="C117" s="33"/>
      <c r="D117" s="38">
        <v>1</v>
      </c>
      <c r="E117" s="47">
        <v>2</v>
      </c>
      <c r="F117" s="39">
        <v>9</v>
      </c>
      <c r="G117" s="138">
        <v>1730647</v>
      </c>
      <c r="H117" s="138"/>
      <c r="I117" s="138">
        <v>1555593</v>
      </c>
      <c r="J117" s="138">
        <v>1555593</v>
      </c>
    </row>
    <row r="118" spans="1:10" ht="15" customHeight="1">
      <c r="A118" s="33" t="s">
        <v>372</v>
      </c>
      <c r="B118" s="29" t="s">
        <v>374</v>
      </c>
      <c r="C118" s="33"/>
      <c r="D118" s="38">
        <v>1</v>
      </c>
      <c r="E118" s="47">
        <v>3</v>
      </c>
      <c r="F118" s="39">
        <v>0</v>
      </c>
      <c r="G118" s="138"/>
      <c r="H118" s="138"/>
      <c r="I118" s="136"/>
      <c r="J118" s="136"/>
    </row>
    <row r="119" spans="1:10" ht="15" customHeight="1">
      <c r="A119" s="33"/>
      <c r="B119" s="54" t="s">
        <v>603</v>
      </c>
      <c r="C119" s="33"/>
      <c r="D119" s="38">
        <v>1</v>
      </c>
      <c r="E119" s="47">
        <v>3</v>
      </c>
      <c r="F119" s="39">
        <v>1</v>
      </c>
      <c r="G119" s="139">
        <f>SUM(G120:H126)</f>
        <v>3587258</v>
      </c>
      <c r="H119" s="139"/>
      <c r="I119" s="140">
        <f>+I120+I121+I122+I123+I124+I125+I126</f>
        <v>5257373</v>
      </c>
      <c r="J119" s="141"/>
    </row>
    <row r="120" spans="1:10" ht="15" customHeight="1">
      <c r="A120" s="33">
        <v>410</v>
      </c>
      <c r="B120" s="29" t="s">
        <v>375</v>
      </c>
      <c r="C120" s="33"/>
      <c r="D120" s="38">
        <v>1</v>
      </c>
      <c r="E120" s="47">
        <v>3</v>
      </c>
      <c r="F120" s="39">
        <v>2</v>
      </c>
      <c r="G120" s="138"/>
      <c r="H120" s="138"/>
      <c r="I120" s="136"/>
      <c r="J120" s="136"/>
    </row>
    <row r="121" spans="1:10" ht="15" customHeight="1">
      <c r="A121" s="33">
        <v>411</v>
      </c>
      <c r="B121" s="29" t="s">
        <v>376</v>
      </c>
      <c r="C121" s="33"/>
      <c r="D121" s="38">
        <v>1</v>
      </c>
      <c r="E121" s="47">
        <v>3</v>
      </c>
      <c r="F121" s="39">
        <v>3</v>
      </c>
      <c r="G121" s="138"/>
      <c r="H121" s="138"/>
      <c r="I121" s="136"/>
      <c r="J121" s="136"/>
    </row>
    <row r="122" spans="1:10" ht="15" customHeight="1">
      <c r="A122" s="33">
        <v>412</v>
      </c>
      <c r="B122" s="29" t="s">
        <v>377</v>
      </c>
      <c r="C122" s="33"/>
      <c r="D122" s="38">
        <v>1</v>
      </c>
      <c r="E122" s="47">
        <v>3</v>
      </c>
      <c r="F122" s="39">
        <v>4</v>
      </c>
      <c r="G122" s="138"/>
      <c r="H122" s="138"/>
      <c r="I122" s="136"/>
      <c r="J122" s="136"/>
    </row>
    <row r="123" spans="1:10" ht="15" customHeight="1">
      <c r="A123" s="33" t="s">
        <v>378</v>
      </c>
      <c r="B123" s="29" t="s">
        <v>379</v>
      </c>
      <c r="C123" s="33"/>
      <c r="D123" s="38">
        <v>1</v>
      </c>
      <c r="E123" s="47">
        <v>3</v>
      </c>
      <c r="F123" s="39">
        <v>5</v>
      </c>
      <c r="G123" s="138">
        <v>1100425</v>
      </c>
      <c r="H123" s="138"/>
      <c r="I123" s="138">
        <v>3595329</v>
      </c>
      <c r="J123" s="138">
        <v>3595329</v>
      </c>
    </row>
    <row r="124" spans="1:10" ht="15" customHeight="1">
      <c r="A124" s="33" t="s">
        <v>380</v>
      </c>
      <c r="B124" s="29" t="s">
        <v>381</v>
      </c>
      <c r="C124" s="33"/>
      <c r="D124" s="38">
        <v>1</v>
      </c>
      <c r="E124" s="47">
        <v>3</v>
      </c>
      <c r="F124" s="39">
        <v>6</v>
      </c>
      <c r="G124" s="138">
        <v>2486833</v>
      </c>
      <c r="H124" s="138"/>
      <c r="I124" s="138">
        <v>1662044</v>
      </c>
      <c r="J124" s="138">
        <v>1662044</v>
      </c>
    </row>
    <row r="125" spans="1:10" ht="15" customHeight="1">
      <c r="A125" s="33">
        <v>417</v>
      </c>
      <c r="B125" s="29" t="s">
        <v>382</v>
      </c>
      <c r="C125" s="33"/>
      <c r="D125" s="38">
        <v>1</v>
      </c>
      <c r="E125" s="47">
        <v>3</v>
      </c>
      <c r="F125" s="39">
        <v>7</v>
      </c>
      <c r="G125" s="138"/>
      <c r="H125" s="138"/>
      <c r="I125" s="136"/>
      <c r="J125" s="136"/>
    </row>
    <row r="126" spans="1:10" ht="15" customHeight="1">
      <c r="A126" s="33">
        <v>419</v>
      </c>
      <c r="B126" s="29" t="s">
        <v>383</v>
      </c>
      <c r="C126" s="33"/>
      <c r="D126" s="38">
        <v>1</v>
      </c>
      <c r="E126" s="47">
        <v>3</v>
      </c>
      <c r="F126" s="39">
        <v>8</v>
      </c>
      <c r="G126" s="138"/>
      <c r="H126" s="138"/>
      <c r="I126" s="136"/>
      <c r="J126" s="136"/>
    </row>
    <row r="127" spans="1:10" ht="15" customHeight="1">
      <c r="A127" s="33">
        <v>408</v>
      </c>
      <c r="B127" s="54" t="s">
        <v>384</v>
      </c>
      <c r="C127" s="33"/>
      <c r="D127" s="38">
        <v>1</v>
      </c>
      <c r="E127" s="47">
        <v>3</v>
      </c>
      <c r="F127" s="39">
        <v>9</v>
      </c>
      <c r="G127" s="138"/>
      <c r="H127" s="138"/>
      <c r="I127" s="136"/>
      <c r="J127" s="136"/>
    </row>
    <row r="128" spans="1:10" ht="30" customHeight="1">
      <c r="A128" s="33"/>
      <c r="B128" s="54" t="s">
        <v>604</v>
      </c>
      <c r="C128" s="33"/>
      <c r="D128" s="38">
        <v>1</v>
      </c>
      <c r="E128" s="47">
        <v>4</v>
      </c>
      <c r="F128" s="39">
        <v>0</v>
      </c>
      <c r="G128" s="139">
        <f>SUM(G129+G137+G143+G144+G148+G149+G150+G151)</f>
        <v>39058675</v>
      </c>
      <c r="H128" s="139"/>
      <c r="I128" s="137">
        <f>+I129+I137+I143+I144+I148+I149+I150+I151</f>
        <v>42911256</v>
      </c>
      <c r="J128" s="137"/>
    </row>
    <row r="129" spans="1:10" ht="15" customHeight="1">
      <c r="A129" s="33">
        <v>42</v>
      </c>
      <c r="B129" s="54" t="s">
        <v>605</v>
      </c>
      <c r="C129" s="33"/>
      <c r="D129" s="38">
        <v>1</v>
      </c>
      <c r="E129" s="47">
        <v>4</v>
      </c>
      <c r="F129" s="39">
        <v>1</v>
      </c>
      <c r="G129" s="139">
        <f>SUM(G130:H136)</f>
        <v>19377869</v>
      </c>
      <c r="H129" s="139"/>
      <c r="I129" s="137">
        <f>+I130+I131+I132+I133+I134+I135+I136</f>
        <v>20096509</v>
      </c>
      <c r="J129" s="137">
        <f>SUM(J130:J136)</f>
        <v>20096509</v>
      </c>
    </row>
    <row r="130" spans="1:10" ht="15" customHeight="1">
      <c r="A130" s="33">
        <v>420</v>
      </c>
      <c r="B130" s="29" t="s">
        <v>385</v>
      </c>
      <c r="C130" s="33"/>
      <c r="D130" s="38">
        <v>1</v>
      </c>
      <c r="E130" s="47">
        <v>4</v>
      </c>
      <c r="F130" s="39">
        <v>2</v>
      </c>
      <c r="G130" s="138"/>
      <c r="H130" s="138"/>
      <c r="I130" s="136"/>
      <c r="J130" s="136"/>
    </row>
    <row r="131" spans="1:10" ht="15" customHeight="1">
      <c r="A131" s="33">
        <v>421</v>
      </c>
      <c r="B131" s="29" t="s">
        <v>386</v>
      </c>
      <c r="C131" s="33"/>
      <c r="D131" s="38">
        <v>1</v>
      </c>
      <c r="E131" s="47">
        <v>4</v>
      </c>
      <c r="F131" s="39">
        <v>3</v>
      </c>
      <c r="G131" s="138"/>
      <c r="H131" s="138"/>
      <c r="I131" s="136"/>
      <c r="J131" s="136"/>
    </row>
    <row r="132" spans="1:10" ht="15" customHeight="1">
      <c r="A132" s="33">
        <v>422</v>
      </c>
      <c r="B132" s="29" t="s">
        <v>387</v>
      </c>
      <c r="C132" s="33"/>
      <c r="D132" s="38">
        <v>1</v>
      </c>
      <c r="E132" s="47">
        <v>4</v>
      </c>
      <c r="F132" s="39">
        <v>4</v>
      </c>
      <c r="G132" s="138">
        <v>18056493</v>
      </c>
      <c r="H132" s="138"/>
      <c r="I132" s="136">
        <v>18816776</v>
      </c>
      <c r="J132" s="136">
        <v>18816776</v>
      </c>
    </row>
    <row r="133" spans="1:10" ht="15" customHeight="1">
      <c r="A133" s="33">
        <v>423</v>
      </c>
      <c r="B133" s="29" t="s">
        <v>388</v>
      </c>
      <c r="C133" s="33"/>
      <c r="D133" s="38">
        <v>1</v>
      </c>
      <c r="E133" s="47">
        <v>4</v>
      </c>
      <c r="F133" s="39">
        <v>5</v>
      </c>
      <c r="G133" s="138"/>
      <c r="H133" s="138"/>
      <c r="I133" s="136"/>
      <c r="J133" s="136"/>
    </row>
    <row r="134" spans="1:10" ht="15" customHeight="1">
      <c r="A134" s="33" t="s">
        <v>389</v>
      </c>
      <c r="B134" s="29" t="s">
        <v>390</v>
      </c>
      <c r="C134" s="33"/>
      <c r="D134" s="38">
        <v>1</v>
      </c>
      <c r="E134" s="47">
        <v>4</v>
      </c>
      <c r="F134" s="39">
        <v>6</v>
      </c>
      <c r="G134" s="138">
        <v>1321376</v>
      </c>
      <c r="H134" s="138"/>
      <c r="I134" s="136">
        <v>1279733</v>
      </c>
      <c r="J134" s="136">
        <v>1279733</v>
      </c>
    </row>
    <row r="135" spans="1:10" ht="15" customHeight="1">
      <c r="A135" s="33">
        <v>427</v>
      </c>
      <c r="B135" s="29" t="s">
        <v>391</v>
      </c>
      <c r="C135" s="33"/>
      <c r="D135" s="38">
        <v>1</v>
      </c>
      <c r="E135" s="47">
        <v>4</v>
      </c>
      <c r="F135" s="39">
        <v>7</v>
      </c>
      <c r="G135" s="138"/>
      <c r="H135" s="138"/>
      <c r="I135" s="136"/>
      <c r="J135" s="136"/>
    </row>
    <row r="136" spans="1:10" ht="15" customHeight="1">
      <c r="A136" s="33">
        <v>429</v>
      </c>
      <c r="B136" s="29" t="s">
        <v>392</v>
      </c>
      <c r="C136" s="33"/>
      <c r="D136" s="38">
        <v>1</v>
      </c>
      <c r="E136" s="47">
        <v>4</v>
      </c>
      <c r="F136" s="39">
        <v>8</v>
      </c>
      <c r="G136" s="138"/>
      <c r="H136" s="138"/>
      <c r="I136" s="136"/>
      <c r="J136" s="136"/>
    </row>
    <row r="137" spans="1:10" ht="15" customHeight="1">
      <c r="A137" s="33">
        <v>43</v>
      </c>
      <c r="B137" s="54" t="s">
        <v>606</v>
      </c>
      <c r="C137" s="33"/>
      <c r="D137" s="38">
        <v>1</v>
      </c>
      <c r="E137" s="47">
        <v>4</v>
      </c>
      <c r="F137" s="39">
        <v>9</v>
      </c>
      <c r="G137" s="139">
        <f>SUM(G138:H142)</f>
        <v>9026152</v>
      </c>
      <c r="H137" s="139"/>
      <c r="I137" s="139">
        <f>+I138+I139+I140+I141+I142</f>
        <v>10343609</v>
      </c>
      <c r="J137" s="139"/>
    </row>
    <row r="138" spans="1:10" ht="15" customHeight="1">
      <c r="A138" s="33">
        <v>430</v>
      </c>
      <c r="B138" s="29" t="s">
        <v>393</v>
      </c>
      <c r="C138" s="33"/>
      <c r="D138" s="38">
        <v>1</v>
      </c>
      <c r="E138" s="47">
        <v>5</v>
      </c>
      <c r="F138" s="39">
        <v>0</v>
      </c>
      <c r="G138" s="138"/>
      <c r="H138" s="138"/>
      <c r="I138" s="136"/>
      <c r="J138" s="136"/>
    </row>
    <row r="139" spans="1:10" ht="15" customHeight="1">
      <c r="A139" s="33">
        <v>431</v>
      </c>
      <c r="B139" s="29" t="s">
        <v>394</v>
      </c>
      <c r="C139" s="33"/>
      <c r="D139" s="38">
        <v>1</v>
      </c>
      <c r="E139" s="47">
        <v>5</v>
      </c>
      <c r="F139" s="39">
        <v>1</v>
      </c>
      <c r="G139" s="138"/>
      <c r="H139" s="138"/>
      <c r="I139" s="136"/>
      <c r="J139" s="136"/>
    </row>
    <row r="140" spans="1:10" ht="15" customHeight="1">
      <c r="A140" s="33">
        <v>432</v>
      </c>
      <c r="B140" s="29" t="s">
        <v>395</v>
      </c>
      <c r="C140" s="33"/>
      <c r="D140" s="38">
        <v>1</v>
      </c>
      <c r="E140" s="47">
        <v>5</v>
      </c>
      <c r="F140" s="39">
        <v>2</v>
      </c>
      <c r="G140" s="138">
        <v>2190812</v>
      </c>
      <c r="H140" s="138"/>
      <c r="I140" s="138">
        <v>1731478</v>
      </c>
      <c r="J140" s="138">
        <v>1731478</v>
      </c>
    </row>
    <row r="141" spans="1:10" ht="15" customHeight="1">
      <c r="A141" s="33">
        <v>433</v>
      </c>
      <c r="B141" s="29" t="s">
        <v>396</v>
      </c>
      <c r="C141" s="33"/>
      <c r="D141" s="38">
        <v>1</v>
      </c>
      <c r="E141" s="47">
        <v>5</v>
      </c>
      <c r="F141" s="39">
        <v>3</v>
      </c>
      <c r="G141" s="138">
        <v>6835340</v>
      </c>
      <c r="H141" s="138"/>
      <c r="I141" s="138">
        <v>8612131</v>
      </c>
      <c r="J141" s="138">
        <v>8612131</v>
      </c>
    </row>
    <row r="142" spans="1:10" ht="15" customHeight="1">
      <c r="A142" s="33">
        <v>439</v>
      </c>
      <c r="B142" s="29" t="s">
        <v>397</v>
      </c>
      <c r="C142" s="33"/>
      <c r="D142" s="38">
        <v>1</v>
      </c>
      <c r="E142" s="47">
        <v>5</v>
      </c>
      <c r="F142" s="39">
        <v>4</v>
      </c>
      <c r="G142" s="138"/>
      <c r="H142" s="138"/>
      <c r="I142" s="136"/>
      <c r="J142" s="136"/>
    </row>
    <row r="143" spans="1:10" ht="15" customHeight="1">
      <c r="A143" s="33">
        <v>44</v>
      </c>
      <c r="B143" s="54" t="s">
        <v>398</v>
      </c>
      <c r="C143" s="33"/>
      <c r="D143" s="38">
        <v>1</v>
      </c>
      <c r="E143" s="47">
        <v>5</v>
      </c>
      <c r="F143" s="39">
        <v>5</v>
      </c>
      <c r="G143" s="138"/>
      <c r="H143" s="138"/>
      <c r="I143" s="136"/>
      <c r="J143" s="136"/>
    </row>
    <row r="144" spans="1:10" ht="30" customHeight="1">
      <c r="A144" s="33">
        <v>45</v>
      </c>
      <c r="B144" s="54" t="s">
        <v>607</v>
      </c>
      <c r="C144" s="33"/>
      <c r="D144" s="38">
        <v>1</v>
      </c>
      <c r="E144" s="47">
        <v>5</v>
      </c>
      <c r="F144" s="39">
        <v>6</v>
      </c>
      <c r="G144" s="139">
        <f>SUM(G145:H147)</f>
        <v>1349153</v>
      </c>
      <c r="H144" s="139"/>
      <c r="I144" s="137">
        <f>+I145+I146+I147</f>
        <v>2242576</v>
      </c>
      <c r="J144" s="137">
        <f>SUM(J145:J147)</f>
        <v>2242576</v>
      </c>
    </row>
    <row r="145" spans="1:10" ht="15" customHeight="1">
      <c r="A145" s="33" t="s">
        <v>399</v>
      </c>
      <c r="B145" s="29" t="s">
        <v>400</v>
      </c>
      <c r="C145" s="33"/>
      <c r="D145" s="38">
        <v>1</v>
      </c>
      <c r="E145" s="47">
        <v>5</v>
      </c>
      <c r="F145" s="39">
        <v>7</v>
      </c>
      <c r="G145" s="138">
        <v>1349153</v>
      </c>
      <c r="H145" s="138"/>
      <c r="I145" s="136">
        <v>1494382</v>
      </c>
      <c r="J145" s="136">
        <v>1494382</v>
      </c>
    </row>
    <row r="146" spans="1:10" ht="15" customHeight="1">
      <c r="A146" s="33" t="s">
        <v>401</v>
      </c>
      <c r="B146" s="29" t="s">
        <v>402</v>
      </c>
      <c r="C146" s="33"/>
      <c r="D146" s="38">
        <v>1</v>
      </c>
      <c r="E146" s="47">
        <v>5</v>
      </c>
      <c r="F146" s="39">
        <v>8</v>
      </c>
      <c r="G146" s="138"/>
      <c r="H146" s="138"/>
      <c r="I146" s="136"/>
      <c r="J146" s="136"/>
    </row>
    <row r="147" spans="1:10" ht="15" customHeight="1">
      <c r="A147" s="33" t="s">
        <v>403</v>
      </c>
      <c r="B147" s="29" t="s">
        <v>404</v>
      </c>
      <c r="C147" s="33"/>
      <c r="D147" s="38">
        <v>1</v>
      </c>
      <c r="E147" s="47">
        <v>5</v>
      </c>
      <c r="F147" s="39">
        <v>9</v>
      </c>
      <c r="G147" s="138"/>
      <c r="H147" s="138"/>
      <c r="I147" s="136">
        <v>748194</v>
      </c>
      <c r="J147" s="136">
        <v>748194</v>
      </c>
    </row>
    <row r="148" spans="1:10" ht="15" customHeight="1">
      <c r="A148" s="33">
        <v>46</v>
      </c>
      <c r="B148" s="54" t="s">
        <v>405</v>
      </c>
      <c r="C148" s="33"/>
      <c r="D148" s="38">
        <v>1</v>
      </c>
      <c r="E148" s="47">
        <v>6</v>
      </c>
      <c r="F148" s="39">
        <v>0</v>
      </c>
      <c r="G148" s="139">
        <v>9269710</v>
      </c>
      <c r="H148" s="139"/>
      <c r="I148" s="137">
        <v>10007875</v>
      </c>
      <c r="J148" s="137">
        <v>10007875</v>
      </c>
    </row>
    <row r="149" spans="1:10" ht="15" customHeight="1">
      <c r="A149" s="33">
        <v>47</v>
      </c>
      <c r="B149" s="54" t="s">
        <v>406</v>
      </c>
      <c r="C149" s="33"/>
      <c r="D149" s="38">
        <v>1</v>
      </c>
      <c r="E149" s="47">
        <v>6</v>
      </c>
      <c r="F149" s="39">
        <v>1</v>
      </c>
      <c r="G149" s="138"/>
      <c r="H149" s="138"/>
      <c r="I149" s="138">
        <v>185325</v>
      </c>
      <c r="J149" s="138">
        <v>185325</v>
      </c>
    </row>
    <row r="150" spans="1:10" ht="15" customHeight="1">
      <c r="A150" s="33" t="s">
        <v>407</v>
      </c>
      <c r="B150" s="54" t="s">
        <v>408</v>
      </c>
      <c r="C150" s="33"/>
      <c r="D150" s="38">
        <v>1</v>
      </c>
      <c r="E150" s="47">
        <v>6</v>
      </c>
      <c r="F150" s="39">
        <v>2</v>
      </c>
      <c r="G150" s="138">
        <v>35791</v>
      </c>
      <c r="H150" s="138"/>
      <c r="I150" s="138">
        <v>35362</v>
      </c>
      <c r="J150" s="138">
        <v>35362</v>
      </c>
    </row>
    <row r="151" spans="1:10" ht="15" customHeight="1">
      <c r="A151" s="33">
        <v>481</v>
      </c>
      <c r="B151" s="54" t="s">
        <v>409</v>
      </c>
      <c r="C151" s="33"/>
      <c r="D151" s="38">
        <v>1</v>
      </c>
      <c r="E151" s="47">
        <v>6</v>
      </c>
      <c r="F151" s="39">
        <v>3</v>
      </c>
      <c r="G151" s="138"/>
      <c r="H151" s="138"/>
      <c r="I151" s="136"/>
      <c r="J151" s="136"/>
    </row>
    <row r="152" spans="1:10" ht="15" customHeight="1">
      <c r="A152" s="33" t="s">
        <v>410</v>
      </c>
      <c r="B152" s="54" t="s">
        <v>411</v>
      </c>
      <c r="C152" s="33"/>
      <c r="D152" s="38">
        <v>1</v>
      </c>
      <c r="E152" s="47">
        <v>6</v>
      </c>
      <c r="F152" s="39">
        <v>4</v>
      </c>
      <c r="G152" s="139">
        <v>4522392</v>
      </c>
      <c r="H152" s="139"/>
      <c r="I152" s="137">
        <v>9105644</v>
      </c>
      <c r="J152" s="137">
        <f>9105644</f>
        <v>9105644</v>
      </c>
    </row>
    <row r="153" spans="1:10" ht="15" customHeight="1">
      <c r="A153" s="33">
        <v>495</v>
      </c>
      <c r="B153" s="54" t="s">
        <v>412</v>
      </c>
      <c r="C153" s="33"/>
      <c r="D153" s="38">
        <v>1</v>
      </c>
      <c r="E153" s="47">
        <v>6</v>
      </c>
      <c r="F153" s="39">
        <v>5</v>
      </c>
      <c r="G153" s="138"/>
      <c r="H153" s="138"/>
      <c r="I153" s="136"/>
      <c r="J153" s="136"/>
    </row>
    <row r="154" spans="1:11" ht="15" customHeight="1">
      <c r="A154" s="33"/>
      <c r="B154" s="54" t="s">
        <v>608</v>
      </c>
      <c r="C154" s="33"/>
      <c r="D154" s="38">
        <v>1</v>
      </c>
      <c r="E154" s="47">
        <v>6</v>
      </c>
      <c r="F154" s="39">
        <v>6</v>
      </c>
      <c r="G154" s="139">
        <f>SUM(G89+G116+G119+G127+G128+G152+G153)</f>
        <v>172009107</v>
      </c>
      <c r="H154" s="139"/>
      <c r="I154" s="139">
        <f>+I89+I116+I119+I127+I128+I152+I153</f>
        <v>176904530</v>
      </c>
      <c r="J154" s="139"/>
      <c r="K154" s="98"/>
    </row>
    <row r="155" spans="1:11" ht="15" customHeight="1">
      <c r="A155" s="33">
        <v>89</v>
      </c>
      <c r="B155" s="29" t="s">
        <v>413</v>
      </c>
      <c r="C155" s="33"/>
      <c r="D155" s="38">
        <v>1</v>
      </c>
      <c r="E155" s="47">
        <v>6</v>
      </c>
      <c r="F155" s="39">
        <v>7</v>
      </c>
      <c r="G155" s="138">
        <v>862791</v>
      </c>
      <c r="H155" s="138"/>
      <c r="I155" s="136">
        <v>721135</v>
      </c>
      <c r="J155" s="136">
        <v>721135</v>
      </c>
      <c r="K155" s="98"/>
    </row>
    <row r="156" spans="1:11" ht="15" customHeight="1">
      <c r="A156" s="33"/>
      <c r="B156" s="29" t="s">
        <v>414</v>
      </c>
      <c r="C156" s="33"/>
      <c r="D156" s="38">
        <v>1</v>
      </c>
      <c r="E156" s="47">
        <v>6</v>
      </c>
      <c r="F156" s="39">
        <v>8</v>
      </c>
      <c r="G156" s="138">
        <f>+G154+G155</f>
        <v>172871898</v>
      </c>
      <c r="H156" s="138"/>
      <c r="I156" s="138">
        <f>+I154+I155</f>
        <v>177625665</v>
      </c>
      <c r="J156" s="138"/>
      <c r="K156" s="98"/>
    </row>
    <row r="157" ht="15" customHeight="1">
      <c r="H157" s="98"/>
    </row>
    <row r="158" spans="4:7" ht="15" customHeight="1">
      <c r="D158" s="104" t="s">
        <v>248</v>
      </c>
      <c r="E158" s="104"/>
      <c r="F158" s="104"/>
      <c r="G158" s="104"/>
    </row>
    <row r="159" spans="1:9" ht="15" customHeight="1">
      <c r="A159" s="104" t="s">
        <v>583</v>
      </c>
      <c r="B159" s="104"/>
      <c r="D159" s="104" t="s">
        <v>585</v>
      </c>
      <c r="E159" s="104"/>
      <c r="F159" s="104"/>
      <c r="G159" s="104"/>
      <c r="I159" s="40" t="s">
        <v>249</v>
      </c>
    </row>
    <row r="160" spans="1:9" ht="15" customHeight="1">
      <c r="A160" s="104" t="s">
        <v>626</v>
      </c>
      <c r="B160" s="104"/>
      <c r="D160" s="104" t="s">
        <v>584</v>
      </c>
      <c r="E160" s="104"/>
      <c r="F160" s="104"/>
      <c r="G160" s="104"/>
      <c r="H160" s="40"/>
      <c r="I160" s="40" t="s">
        <v>529</v>
      </c>
    </row>
  </sheetData>
  <sheetProtection/>
  <mergeCells count="162">
    <mergeCell ref="D158:G158"/>
    <mergeCell ref="A159:B159"/>
    <mergeCell ref="D159:G159"/>
    <mergeCell ref="A160:B160"/>
    <mergeCell ref="D160:G160"/>
    <mergeCell ref="G147:H147"/>
    <mergeCell ref="G154:H154"/>
    <mergeCell ref="G149:H149"/>
    <mergeCell ref="G150:H150"/>
    <mergeCell ref="G151:H151"/>
    <mergeCell ref="A10:J10"/>
    <mergeCell ref="G133:H133"/>
    <mergeCell ref="G134:H134"/>
    <mergeCell ref="G135:H135"/>
    <mergeCell ref="G142:H142"/>
    <mergeCell ref="G143:H143"/>
    <mergeCell ref="G131:H131"/>
    <mergeCell ref="I128:J128"/>
    <mergeCell ref="I129:J129"/>
    <mergeCell ref="G132:H132"/>
    <mergeCell ref="G129:H129"/>
    <mergeCell ref="G111:H111"/>
    <mergeCell ref="G118:H118"/>
    <mergeCell ref="G119:H119"/>
    <mergeCell ref="I114:J114"/>
    <mergeCell ref="G120:H120"/>
    <mergeCell ref="G112:H112"/>
    <mergeCell ref="G113:H113"/>
    <mergeCell ref="G114:H114"/>
    <mergeCell ref="G115:H115"/>
    <mergeCell ref="G107:H107"/>
    <mergeCell ref="I104:J104"/>
    <mergeCell ref="I105:J105"/>
    <mergeCell ref="G108:H108"/>
    <mergeCell ref="G109:H109"/>
    <mergeCell ref="G110:H110"/>
    <mergeCell ref="G104:H104"/>
    <mergeCell ref="G105:H105"/>
    <mergeCell ref="I106:J106"/>
    <mergeCell ref="I112:J112"/>
    <mergeCell ref="G95:H95"/>
    <mergeCell ref="G96:H96"/>
    <mergeCell ref="G97:H97"/>
    <mergeCell ref="G98:H98"/>
    <mergeCell ref="G99:H99"/>
    <mergeCell ref="G106:H106"/>
    <mergeCell ref="G100:H100"/>
    <mergeCell ref="G101:H101"/>
    <mergeCell ref="G102:H102"/>
    <mergeCell ref="G103:H103"/>
    <mergeCell ref="D17:F17"/>
    <mergeCell ref="D12:F16"/>
    <mergeCell ref="G12:I15"/>
    <mergeCell ref="G92:H92"/>
    <mergeCell ref="G93:H93"/>
    <mergeCell ref="G94:H94"/>
    <mergeCell ref="D18:F18"/>
    <mergeCell ref="D87:F87"/>
    <mergeCell ref="D88:F88"/>
    <mergeCell ref="I87:J87"/>
    <mergeCell ref="B3:J3"/>
    <mergeCell ref="B4:J4"/>
    <mergeCell ref="B5:J5"/>
    <mergeCell ref="B6:J6"/>
    <mergeCell ref="B7:J7"/>
    <mergeCell ref="A9:J9"/>
    <mergeCell ref="A12:A16"/>
    <mergeCell ref="B12:B16"/>
    <mergeCell ref="C12:C16"/>
    <mergeCell ref="G123:H123"/>
    <mergeCell ref="G130:H130"/>
    <mergeCell ref="J12:J16"/>
    <mergeCell ref="G89:H89"/>
    <mergeCell ref="G90:H90"/>
    <mergeCell ref="G91:H91"/>
    <mergeCell ref="I89:J89"/>
    <mergeCell ref="I90:J90"/>
    <mergeCell ref="I91:J91"/>
    <mergeCell ref="G87:H87"/>
    <mergeCell ref="G153:H153"/>
    <mergeCell ref="G136:H136"/>
    <mergeCell ref="G137:H137"/>
    <mergeCell ref="G138:H138"/>
    <mergeCell ref="G139:H139"/>
    <mergeCell ref="G140:H140"/>
    <mergeCell ref="I97:J97"/>
    <mergeCell ref="G148:H148"/>
    <mergeCell ref="I98:J98"/>
    <mergeCell ref="I107:J107"/>
    <mergeCell ref="I99:J99"/>
    <mergeCell ref="I100:J100"/>
    <mergeCell ref="G116:H116"/>
    <mergeCell ref="G117:H117"/>
    <mergeCell ref="G121:H121"/>
    <mergeCell ref="G122:H122"/>
    <mergeCell ref="I101:J101"/>
    <mergeCell ref="G152:H152"/>
    <mergeCell ref="G124:H124"/>
    <mergeCell ref="G125:H125"/>
    <mergeCell ref="G126:H126"/>
    <mergeCell ref="G127:H127"/>
    <mergeCell ref="G141:H141"/>
    <mergeCell ref="G144:H144"/>
    <mergeCell ref="G145:H145"/>
    <mergeCell ref="G146:H146"/>
    <mergeCell ref="G128:H128"/>
    <mergeCell ref="G155:H155"/>
    <mergeCell ref="G156:H156"/>
    <mergeCell ref="G88:H88"/>
    <mergeCell ref="I88:J88"/>
    <mergeCell ref="I92:J92"/>
    <mergeCell ref="I93:J93"/>
    <mergeCell ref="I94:J94"/>
    <mergeCell ref="I95:J95"/>
    <mergeCell ref="I96:J96"/>
    <mergeCell ref="I102:J102"/>
    <mergeCell ref="I103:J103"/>
    <mergeCell ref="I108:J108"/>
    <mergeCell ref="I109:J109"/>
    <mergeCell ref="I110:J110"/>
    <mergeCell ref="I111:J111"/>
    <mergeCell ref="I113:J113"/>
    <mergeCell ref="I116:J116"/>
    <mergeCell ref="I117:J117"/>
    <mergeCell ref="I118:J118"/>
    <mergeCell ref="I119:J119"/>
    <mergeCell ref="I120:J120"/>
    <mergeCell ref="I115:J115"/>
    <mergeCell ref="I121:J121"/>
    <mergeCell ref="I122:J122"/>
    <mergeCell ref="I123:J123"/>
    <mergeCell ref="I124:J124"/>
    <mergeCell ref="I125:J125"/>
    <mergeCell ref="I126:J126"/>
    <mergeCell ref="I127:J127"/>
    <mergeCell ref="I130:J130"/>
    <mergeCell ref="I131:J131"/>
    <mergeCell ref="I132:J132"/>
    <mergeCell ref="I133:J133"/>
    <mergeCell ref="I134:J134"/>
    <mergeCell ref="I135:J135"/>
    <mergeCell ref="I136:J136"/>
    <mergeCell ref="I137:J137"/>
    <mergeCell ref="I138:J138"/>
    <mergeCell ref="I139:J139"/>
    <mergeCell ref="I140:J140"/>
    <mergeCell ref="I141:J141"/>
    <mergeCell ref="I144:J144"/>
    <mergeCell ref="I145:J145"/>
    <mergeCell ref="I146:J146"/>
    <mergeCell ref="I142:J142"/>
    <mergeCell ref="I143:J143"/>
    <mergeCell ref="I147:J147"/>
    <mergeCell ref="I148:J148"/>
    <mergeCell ref="I149:J149"/>
    <mergeCell ref="I156:J156"/>
    <mergeCell ref="I150:J150"/>
    <mergeCell ref="I151:J151"/>
    <mergeCell ref="I152:J152"/>
    <mergeCell ref="I153:J153"/>
    <mergeCell ref="I154:J154"/>
    <mergeCell ref="I155:J155"/>
  </mergeCells>
  <printOptions horizontalCentered="1"/>
  <pageMargins left="0.1968503937007874" right="0.1968503937007874" top="0.1968503937007874" bottom="0.1968503937007874" header="0" footer="0"/>
  <pageSetup horizontalDpi="300" verticalDpi="300" orientation="portrait" paperSize="9" scale="59" r:id="rId1"/>
  <rowBreaks count="1" manualBreakCount="1">
    <brk id="8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zoomScaleSheetLayoutView="100" zoomScalePageLayoutView="0" workbookViewId="0" topLeftCell="A56">
      <selection activeCell="B78" sqref="B78"/>
    </sheetView>
  </sheetViews>
  <sheetFormatPr defaultColWidth="9.00390625" defaultRowHeight="15" customHeight="1"/>
  <cols>
    <col min="1" max="1" width="18.75390625" style="61" customWidth="1"/>
    <col min="2" max="2" width="60.75390625" style="61" customWidth="1"/>
    <col min="3" max="3" width="12.75390625" style="61" customWidth="1"/>
    <col min="4" max="4" width="5.75390625" style="61" customWidth="1"/>
    <col min="5" max="7" width="2.75390625" style="61" customWidth="1"/>
    <col min="8" max="9" width="15.75390625" style="61" customWidth="1"/>
    <col min="10" max="10" width="9.875" style="61" bestFit="1" customWidth="1"/>
    <col min="11" max="16384" width="9.125" style="61" customWidth="1"/>
  </cols>
  <sheetData>
    <row r="1" ht="15" customHeight="1">
      <c r="I1" s="68" t="s">
        <v>45</v>
      </c>
    </row>
    <row r="2" ht="15" customHeight="1">
      <c r="I2" s="68" t="s">
        <v>80</v>
      </c>
    </row>
    <row r="3" spans="1:9" ht="15" customHeight="1">
      <c r="A3" s="83" t="s">
        <v>250</v>
      </c>
      <c r="B3" s="153" t="s">
        <v>518</v>
      </c>
      <c r="C3" s="154"/>
      <c r="D3" s="154"/>
      <c r="E3" s="154"/>
      <c r="F3" s="154"/>
      <c r="G3" s="154"/>
      <c r="H3" s="154"/>
      <c r="I3" s="154"/>
    </row>
    <row r="4" spans="1:9" ht="15" customHeight="1">
      <c r="A4" s="83" t="s">
        <v>97</v>
      </c>
      <c r="B4" s="153" t="s">
        <v>520</v>
      </c>
      <c r="C4" s="154"/>
      <c r="D4" s="154"/>
      <c r="E4" s="154"/>
      <c r="F4" s="154"/>
      <c r="G4" s="154"/>
      <c r="H4" s="154"/>
      <c r="I4" s="154"/>
    </row>
    <row r="5" spans="1:9" ht="15" customHeight="1">
      <c r="A5" s="83" t="s">
        <v>98</v>
      </c>
      <c r="B5" s="155">
        <v>24420</v>
      </c>
      <c r="C5" s="156"/>
      <c r="D5" s="156"/>
      <c r="E5" s="156"/>
      <c r="F5" s="156"/>
      <c r="G5" s="156"/>
      <c r="H5" s="156"/>
      <c r="I5" s="157"/>
    </row>
    <row r="6" spans="1:9" ht="15" customHeight="1">
      <c r="A6" s="83" t="s">
        <v>99</v>
      </c>
      <c r="B6" s="158" t="s">
        <v>580</v>
      </c>
      <c r="C6" s="158"/>
      <c r="D6" s="158"/>
      <c r="E6" s="158"/>
      <c r="F6" s="158"/>
      <c r="G6" s="158"/>
      <c r="H6" s="158"/>
      <c r="I6" s="158"/>
    </row>
    <row r="7" spans="1:9" ht="15" customHeight="1">
      <c r="A7" s="83" t="s">
        <v>100</v>
      </c>
      <c r="B7" s="158" t="s">
        <v>580</v>
      </c>
      <c r="C7" s="158"/>
      <c r="D7" s="158"/>
      <c r="E7" s="158"/>
      <c r="F7" s="158"/>
      <c r="G7" s="158"/>
      <c r="H7" s="158"/>
      <c r="I7" s="158"/>
    </row>
    <row r="8" spans="6:9" ht="15" customHeight="1">
      <c r="F8" s="62"/>
      <c r="G8" s="62"/>
      <c r="H8" s="62"/>
      <c r="I8" s="62"/>
    </row>
    <row r="9" spans="1:9" ht="15" customHeight="1">
      <c r="A9" s="147" t="s">
        <v>416</v>
      </c>
      <c r="B9" s="147"/>
      <c r="C9" s="147"/>
      <c r="D9" s="147"/>
      <c r="E9" s="147"/>
      <c r="F9" s="147"/>
      <c r="G9" s="147"/>
      <c r="H9" s="147"/>
      <c r="I9" s="147"/>
    </row>
    <row r="10" spans="1:9" ht="15" customHeight="1">
      <c r="A10" s="159" t="s">
        <v>417</v>
      </c>
      <c r="B10" s="159"/>
      <c r="C10" s="159"/>
      <c r="D10" s="159"/>
      <c r="E10" s="159"/>
      <c r="F10" s="159"/>
      <c r="G10" s="159"/>
      <c r="H10" s="159"/>
      <c r="I10" s="159"/>
    </row>
    <row r="11" spans="1:9" ht="15" customHeight="1">
      <c r="A11" s="22"/>
      <c r="B11" s="152" t="s">
        <v>621</v>
      </c>
      <c r="C11" s="152"/>
      <c r="D11" s="152"/>
      <c r="E11" s="152"/>
      <c r="F11" s="152"/>
      <c r="G11" s="152"/>
      <c r="H11" s="152"/>
      <c r="I11" s="22"/>
    </row>
    <row r="12" ht="15" customHeight="1">
      <c r="I12" s="82" t="s">
        <v>418</v>
      </c>
    </row>
    <row r="13" spans="1:9" ht="15" customHeight="1">
      <c r="A13" s="118" t="s">
        <v>517</v>
      </c>
      <c r="B13" s="118" t="s">
        <v>419</v>
      </c>
      <c r="C13" s="118" t="s">
        <v>103</v>
      </c>
      <c r="D13" s="118" t="s">
        <v>420</v>
      </c>
      <c r="E13" s="118" t="s">
        <v>421</v>
      </c>
      <c r="F13" s="118"/>
      <c r="G13" s="118"/>
      <c r="H13" s="118" t="s">
        <v>251</v>
      </c>
      <c r="I13" s="118"/>
    </row>
    <row r="14" spans="1:9" ht="15" customHeight="1">
      <c r="A14" s="118"/>
      <c r="B14" s="118"/>
      <c r="C14" s="118"/>
      <c r="D14" s="118"/>
      <c r="E14" s="118"/>
      <c r="F14" s="118"/>
      <c r="G14" s="118"/>
      <c r="H14" s="118"/>
      <c r="I14" s="118"/>
    </row>
    <row r="15" spans="1:9" ht="15" customHeight="1">
      <c r="A15" s="118"/>
      <c r="B15" s="118"/>
      <c r="C15" s="118"/>
      <c r="D15" s="118"/>
      <c r="E15" s="118"/>
      <c r="F15" s="118"/>
      <c r="G15" s="118"/>
      <c r="H15" s="118"/>
      <c r="I15" s="118"/>
    </row>
    <row r="16" spans="1:9" ht="15" customHeight="1">
      <c r="A16" s="118"/>
      <c r="B16" s="118"/>
      <c r="C16" s="118"/>
      <c r="D16" s="118"/>
      <c r="E16" s="118"/>
      <c r="F16" s="118"/>
      <c r="G16" s="118"/>
      <c r="H16" s="118" t="s">
        <v>422</v>
      </c>
      <c r="I16" s="118" t="s">
        <v>423</v>
      </c>
    </row>
    <row r="17" spans="1:9" ht="15" customHeight="1">
      <c r="A17" s="118"/>
      <c r="B17" s="118"/>
      <c r="C17" s="118"/>
      <c r="D17" s="118"/>
      <c r="E17" s="118"/>
      <c r="F17" s="118"/>
      <c r="G17" s="118"/>
      <c r="H17" s="118"/>
      <c r="I17" s="118"/>
    </row>
    <row r="18" spans="1:9" ht="15" customHeight="1">
      <c r="A18" s="45">
        <v>1</v>
      </c>
      <c r="B18" s="45">
        <v>2</v>
      </c>
      <c r="C18" s="45">
        <v>3</v>
      </c>
      <c r="D18" s="45">
        <v>4</v>
      </c>
      <c r="E18" s="118">
        <v>5</v>
      </c>
      <c r="F18" s="118"/>
      <c r="G18" s="118"/>
      <c r="H18" s="45">
        <v>6</v>
      </c>
      <c r="I18" s="45">
        <v>7</v>
      </c>
    </row>
    <row r="19" spans="1:9" ht="15" customHeight="1">
      <c r="A19" s="19"/>
      <c r="B19" s="63" t="s">
        <v>612</v>
      </c>
      <c r="C19" s="19"/>
      <c r="D19" s="19"/>
      <c r="E19" s="160"/>
      <c r="F19" s="160"/>
      <c r="G19" s="160"/>
      <c r="H19" s="72"/>
      <c r="I19" s="72"/>
    </row>
    <row r="20" spans="1:9" ht="15" customHeight="1">
      <c r="A20" s="19" t="s">
        <v>424</v>
      </c>
      <c r="B20" s="64" t="s">
        <v>425</v>
      </c>
      <c r="C20" s="19"/>
      <c r="D20" s="19"/>
      <c r="E20" s="69">
        <v>4</v>
      </c>
      <c r="F20" s="70">
        <v>0</v>
      </c>
      <c r="G20" s="71">
        <v>1</v>
      </c>
      <c r="H20" s="73">
        <v>5035471</v>
      </c>
      <c r="I20" s="73">
        <v>5673710.54</v>
      </c>
    </row>
    <row r="21" spans="1:9" ht="15" customHeight="1">
      <c r="A21" s="19"/>
      <c r="B21" s="65" t="s">
        <v>426</v>
      </c>
      <c r="C21" s="19"/>
      <c r="D21" s="19"/>
      <c r="E21" s="69"/>
      <c r="F21" s="70"/>
      <c r="G21" s="71"/>
      <c r="H21" s="73"/>
      <c r="I21" s="72"/>
    </row>
    <row r="22" spans="1:9" ht="15" customHeight="1">
      <c r="A22" s="19" t="s">
        <v>427</v>
      </c>
      <c r="B22" s="65" t="s">
        <v>428</v>
      </c>
      <c r="C22" s="19"/>
      <c r="D22" s="19" t="s">
        <v>88</v>
      </c>
      <c r="E22" s="69"/>
      <c r="F22" s="70"/>
      <c r="G22" s="71"/>
      <c r="H22" s="74">
        <v>360666.8</v>
      </c>
      <c r="I22" s="74">
        <v>536161.73</v>
      </c>
    </row>
    <row r="23" spans="1:9" ht="15" customHeight="1">
      <c r="A23" s="19" t="s">
        <v>429</v>
      </c>
      <c r="B23" s="65" t="s">
        <v>89</v>
      </c>
      <c r="C23" s="19"/>
      <c r="D23" s="19" t="s">
        <v>430</v>
      </c>
      <c r="E23" s="69"/>
      <c r="F23" s="70"/>
      <c r="G23" s="71"/>
      <c r="H23" s="74"/>
      <c r="I23" s="74"/>
    </row>
    <row r="24" spans="1:9" ht="15" customHeight="1">
      <c r="A24" s="19" t="s">
        <v>431</v>
      </c>
      <c r="B24" s="65" t="s">
        <v>432</v>
      </c>
      <c r="C24" s="19"/>
      <c r="D24" s="19" t="s">
        <v>88</v>
      </c>
      <c r="E24" s="69"/>
      <c r="F24" s="70"/>
      <c r="G24" s="71"/>
      <c r="H24" s="74">
        <v>5191807.88</v>
      </c>
      <c r="I24" s="74">
        <v>5368069.65</v>
      </c>
    </row>
    <row r="25" spans="1:9" ht="15" customHeight="1">
      <c r="A25" s="19" t="s">
        <v>433</v>
      </c>
      <c r="B25" s="65" t="s">
        <v>90</v>
      </c>
      <c r="C25" s="19"/>
      <c r="D25" s="19" t="s">
        <v>430</v>
      </c>
      <c r="E25" s="69"/>
      <c r="F25" s="70"/>
      <c r="G25" s="71"/>
      <c r="H25" s="74"/>
      <c r="I25" s="74"/>
    </row>
    <row r="26" spans="1:9" ht="15" customHeight="1">
      <c r="A26" s="19" t="s">
        <v>434</v>
      </c>
      <c r="B26" s="65" t="s">
        <v>435</v>
      </c>
      <c r="C26" s="19"/>
      <c r="D26" s="19" t="s">
        <v>430</v>
      </c>
      <c r="E26" s="69"/>
      <c r="F26" s="70"/>
      <c r="G26" s="71"/>
      <c r="H26" s="74"/>
      <c r="I26" s="74"/>
    </row>
    <row r="27" spans="1:9" ht="15" customHeight="1">
      <c r="A27" s="19" t="s">
        <v>436</v>
      </c>
      <c r="B27" s="65" t="s">
        <v>437</v>
      </c>
      <c r="C27" s="19"/>
      <c r="D27" s="19" t="s">
        <v>430</v>
      </c>
      <c r="E27" s="69"/>
      <c r="F27" s="70"/>
      <c r="G27" s="71"/>
      <c r="H27" s="74"/>
      <c r="I27" s="74"/>
    </row>
    <row r="28" spans="1:9" ht="30" customHeight="1">
      <c r="A28" s="19" t="s">
        <v>438</v>
      </c>
      <c r="B28" s="65" t="s">
        <v>439</v>
      </c>
      <c r="C28" s="19"/>
      <c r="D28" s="19" t="s">
        <v>430</v>
      </c>
      <c r="E28" s="69"/>
      <c r="F28" s="70"/>
      <c r="G28" s="71"/>
      <c r="H28" s="74"/>
      <c r="I28" s="74"/>
    </row>
    <row r="29" spans="1:9" ht="15" customHeight="1">
      <c r="A29" s="66" t="s">
        <v>440</v>
      </c>
      <c r="B29" s="64" t="s">
        <v>28</v>
      </c>
      <c r="C29" s="19"/>
      <c r="D29" s="19"/>
      <c r="E29" s="69">
        <v>4</v>
      </c>
      <c r="F29" s="70">
        <v>0</v>
      </c>
      <c r="G29" s="71">
        <v>2</v>
      </c>
      <c r="H29" s="73">
        <f>SUM(H22:H28)</f>
        <v>5552474.68</v>
      </c>
      <c r="I29" s="73">
        <f>SUM(I22:I28)</f>
        <v>5904231.380000001</v>
      </c>
    </row>
    <row r="30" spans="1:9" ht="15" customHeight="1">
      <c r="A30" s="19" t="s">
        <v>441</v>
      </c>
      <c r="B30" s="65" t="s">
        <v>91</v>
      </c>
      <c r="C30" s="19"/>
      <c r="D30" s="19" t="s">
        <v>430</v>
      </c>
      <c r="E30" s="69"/>
      <c r="F30" s="70"/>
      <c r="G30" s="71"/>
      <c r="H30" s="74">
        <v>-1277018.22</v>
      </c>
      <c r="I30" s="74">
        <v>-1146606</v>
      </c>
    </row>
    <row r="31" spans="1:9" ht="15" customHeight="1">
      <c r="A31" s="19" t="s">
        <v>442</v>
      </c>
      <c r="B31" s="65" t="s">
        <v>92</v>
      </c>
      <c r="C31" s="19"/>
      <c r="D31" s="19" t="s">
        <v>430</v>
      </c>
      <c r="E31" s="69"/>
      <c r="F31" s="70"/>
      <c r="G31" s="71"/>
      <c r="H31" s="74">
        <v>4505657</v>
      </c>
      <c r="I31" s="74">
        <v>-4064161</v>
      </c>
    </row>
    <row r="32" spans="1:9" ht="15" customHeight="1">
      <c r="A32" s="19" t="s">
        <v>443</v>
      </c>
      <c r="B32" s="65" t="s">
        <v>444</v>
      </c>
      <c r="C32" s="19"/>
      <c r="D32" s="19" t="s">
        <v>430</v>
      </c>
      <c r="E32" s="69"/>
      <c r="F32" s="70"/>
      <c r="G32" s="71"/>
      <c r="H32" s="74">
        <v>1855945</v>
      </c>
      <c r="I32" s="74">
        <v>-128285</v>
      </c>
    </row>
    <row r="33" spans="1:9" ht="15" customHeight="1">
      <c r="A33" s="19" t="s">
        <v>445</v>
      </c>
      <c r="B33" s="65" t="s">
        <v>93</v>
      </c>
      <c r="C33" s="19"/>
      <c r="D33" s="19" t="s">
        <v>430</v>
      </c>
      <c r="E33" s="69"/>
      <c r="F33" s="70"/>
      <c r="G33" s="71"/>
      <c r="H33" s="74">
        <v>79423</v>
      </c>
      <c r="I33" s="74">
        <v>155494</v>
      </c>
    </row>
    <row r="34" spans="1:9" ht="15" customHeight="1">
      <c r="A34" s="19" t="s">
        <v>446</v>
      </c>
      <c r="B34" s="65" t="s">
        <v>447</v>
      </c>
      <c r="C34" s="19"/>
      <c r="D34" s="19" t="s">
        <v>430</v>
      </c>
      <c r="E34" s="69"/>
      <c r="F34" s="70"/>
      <c r="G34" s="71"/>
      <c r="H34" s="74">
        <v>-1317457.44</v>
      </c>
      <c r="I34" s="74">
        <v>-3193727</v>
      </c>
    </row>
    <row r="35" spans="1:9" ht="15" customHeight="1">
      <c r="A35" s="19" t="s">
        <v>448</v>
      </c>
      <c r="B35" s="65" t="s">
        <v>94</v>
      </c>
      <c r="C35" s="19"/>
      <c r="D35" s="19" t="s">
        <v>430</v>
      </c>
      <c r="E35" s="69"/>
      <c r="F35" s="70"/>
      <c r="G35" s="71"/>
      <c r="H35" s="74">
        <v>-1470511</v>
      </c>
      <c r="I35" s="74">
        <v>-535288.8999999985</v>
      </c>
    </row>
    <row r="36" spans="1:9" ht="15" customHeight="1">
      <c r="A36" s="19" t="s">
        <v>449</v>
      </c>
      <c r="B36" s="65" t="s">
        <v>95</v>
      </c>
      <c r="C36" s="19"/>
      <c r="D36" s="19" t="s">
        <v>430</v>
      </c>
      <c r="E36" s="69"/>
      <c r="F36" s="70"/>
      <c r="G36" s="71"/>
      <c r="H36" s="74">
        <v>-4583252</v>
      </c>
      <c r="I36" s="74">
        <v>571938</v>
      </c>
    </row>
    <row r="37" spans="1:9" ht="15" customHeight="1">
      <c r="A37" s="66" t="s">
        <v>450</v>
      </c>
      <c r="B37" s="64" t="s">
        <v>29</v>
      </c>
      <c r="C37" s="19"/>
      <c r="D37" s="19"/>
      <c r="E37" s="69">
        <v>4</v>
      </c>
      <c r="F37" s="70">
        <v>0</v>
      </c>
      <c r="G37" s="71">
        <v>3</v>
      </c>
      <c r="H37" s="73">
        <f>SUM(H30:H36)</f>
        <v>-2207213.6599999997</v>
      </c>
      <c r="I37" s="73">
        <f>SUM(I30:I36)</f>
        <v>-8340635.8999999985</v>
      </c>
    </row>
    <row r="38" spans="1:9" ht="15" customHeight="1">
      <c r="A38" s="66" t="s">
        <v>451</v>
      </c>
      <c r="B38" s="64" t="s">
        <v>30</v>
      </c>
      <c r="C38" s="19"/>
      <c r="D38" s="19"/>
      <c r="E38" s="69">
        <v>4</v>
      </c>
      <c r="F38" s="70">
        <v>0</v>
      </c>
      <c r="G38" s="71">
        <v>4</v>
      </c>
      <c r="H38" s="73">
        <f>SUM(H20+H29+H37)</f>
        <v>8380732.02</v>
      </c>
      <c r="I38" s="73">
        <f>+I20+I29+I37</f>
        <v>3237306.0200000033</v>
      </c>
    </row>
    <row r="39" spans="1:9" ht="15" customHeight="1">
      <c r="A39" s="19"/>
      <c r="B39" s="65" t="s">
        <v>452</v>
      </c>
      <c r="C39" s="19"/>
      <c r="D39" s="19"/>
      <c r="E39" s="69"/>
      <c r="F39" s="70"/>
      <c r="G39" s="71"/>
      <c r="H39" s="74"/>
      <c r="I39" s="74"/>
    </row>
    <row r="40" spans="1:9" ht="15" customHeight="1">
      <c r="A40" s="66" t="s">
        <v>453</v>
      </c>
      <c r="B40" s="64" t="s">
        <v>31</v>
      </c>
      <c r="C40" s="19"/>
      <c r="D40" s="19"/>
      <c r="E40" s="69">
        <v>4</v>
      </c>
      <c r="F40" s="70">
        <v>0</v>
      </c>
      <c r="G40" s="71">
        <v>5</v>
      </c>
      <c r="H40" s="73">
        <f>SUM(H41:H46)</f>
        <v>6146826</v>
      </c>
      <c r="I40" s="73">
        <f>SUM(I41:I46)</f>
        <v>4319738</v>
      </c>
    </row>
    <row r="41" spans="1:9" ht="15" customHeight="1">
      <c r="A41" s="19" t="s">
        <v>454</v>
      </c>
      <c r="B41" s="65" t="s">
        <v>455</v>
      </c>
      <c r="C41" s="19"/>
      <c r="D41" s="19" t="s">
        <v>88</v>
      </c>
      <c r="E41" s="69">
        <v>4</v>
      </c>
      <c r="F41" s="70">
        <v>0</v>
      </c>
      <c r="G41" s="71">
        <v>6</v>
      </c>
      <c r="H41" s="74">
        <v>118626</v>
      </c>
      <c r="I41" s="74">
        <v>780302</v>
      </c>
    </row>
    <row r="42" spans="1:9" ht="15" customHeight="1">
      <c r="A42" s="19" t="s">
        <v>456</v>
      </c>
      <c r="B42" s="65" t="s">
        <v>457</v>
      </c>
      <c r="C42" s="19"/>
      <c r="D42" s="19" t="s">
        <v>88</v>
      </c>
      <c r="E42" s="69">
        <v>4</v>
      </c>
      <c r="F42" s="70">
        <v>0</v>
      </c>
      <c r="G42" s="71">
        <v>7</v>
      </c>
      <c r="H42" s="74"/>
      <c r="I42" s="74"/>
    </row>
    <row r="43" spans="1:9" ht="15" customHeight="1">
      <c r="A43" s="19" t="s">
        <v>458</v>
      </c>
      <c r="B43" s="65" t="s">
        <v>459</v>
      </c>
      <c r="C43" s="19"/>
      <c r="D43" s="19" t="s">
        <v>88</v>
      </c>
      <c r="E43" s="69">
        <v>4</v>
      </c>
      <c r="F43" s="70">
        <v>0</v>
      </c>
      <c r="G43" s="71">
        <v>8</v>
      </c>
      <c r="H43" s="74">
        <v>6021061</v>
      </c>
      <c r="I43" s="74">
        <v>3539186</v>
      </c>
    </row>
    <row r="44" spans="1:9" ht="15" customHeight="1">
      <c r="A44" s="19" t="s">
        <v>460</v>
      </c>
      <c r="B44" s="65" t="s">
        <v>461</v>
      </c>
      <c r="C44" s="19"/>
      <c r="D44" s="19" t="s">
        <v>88</v>
      </c>
      <c r="E44" s="69">
        <v>4</v>
      </c>
      <c r="F44" s="70">
        <v>0</v>
      </c>
      <c r="G44" s="71">
        <v>9</v>
      </c>
      <c r="H44" s="74"/>
      <c r="I44" s="74"/>
    </row>
    <row r="45" spans="1:9" ht="15" customHeight="1">
      <c r="A45" s="19" t="s">
        <v>462</v>
      </c>
      <c r="B45" s="65" t="s">
        <v>463</v>
      </c>
      <c r="C45" s="19"/>
      <c r="D45" s="19" t="s">
        <v>88</v>
      </c>
      <c r="E45" s="69">
        <v>4</v>
      </c>
      <c r="F45" s="70">
        <v>1</v>
      </c>
      <c r="G45" s="71">
        <v>0</v>
      </c>
      <c r="H45" s="74"/>
      <c r="I45" s="74"/>
    </row>
    <row r="46" spans="1:9" ht="15" customHeight="1">
      <c r="A46" s="19" t="s">
        <v>464</v>
      </c>
      <c r="B46" s="65" t="s">
        <v>465</v>
      </c>
      <c r="C46" s="19"/>
      <c r="D46" s="19" t="s">
        <v>88</v>
      </c>
      <c r="E46" s="69">
        <v>4</v>
      </c>
      <c r="F46" s="70">
        <v>1</v>
      </c>
      <c r="G46" s="71">
        <v>1</v>
      </c>
      <c r="H46" s="74">
        <v>7139</v>
      </c>
      <c r="I46" s="74">
        <v>250</v>
      </c>
    </row>
    <row r="47" spans="1:9" ht="15" customHeight="1">
      <c r="A47" s="66" t="s">
        <v>466</v>
      </c>
      <c r="B47" s="64" t="s">
        <v>32</v>
      </c>
      <c r="C47" s="19"/>
      <c r="D47" s="19"/>
      <c r="E47" s="69">
        <v>4</v>
      </c>
      <c r="F47" s="70">
        <v>1</v>
      </c>
      <c r="G47" s="71">
        <v>2</v>
      </c>
      <c r="H47" s="73">
        <f>SUM(H48:H51)</f>
        <v>-15122129.28</v>
      </c>
      <c r="I47" s="73">
        <f>SUM(I48:I51)</f>
        <v>-8019850.96</v>
      </c>
    </row>
    <row r="48" spans="1:9" ht="15" customHeight="1">
      <c r="A48" s="19" t="s">
        <v>467</v>
      </c>
      <c r="B48" s="65" t="s">
        <v>468</v>
      </c>
      <c r="C48" s="19"/>
      <c r="D48" s="19" t="s">
        <v>96</v>
      </c>
      <c r="E48" s="69">
        <v>4</v>
      </c>
      <c r="F48" s="70">
        <v>1</v>
      </c>
      <c r="G48" s="71">
        <v>3</v>
      </c>
      <c r="H48" s="74">
        <v>-333446</v>
      </c>
      <c r="I48" s="74">
        <v>-393706</v>
      </c>
    </row>
    <row r="49" spans="1:9" ht="15" customHeight="1">
      <c r="A49" s="19" t="s">
        <v>469</v>
      </c>
      <c r="B49" s="65" t="s">
        <v>470</v>
      </c>
      <c r="C49" s="19"/>
      <c r="D49" s="19" t="s">
        <v>96</v>
      </c>
      <c r="E49" s="69">
        <v>4</v>
      </c>
      <c r="F49" s="70">
        <v>1</v>
      </c>
      <c r="G49" s="71">
        <v>4</v>
      </c>
      <c r="H49" s="74"/>
      <c r="I49" s="74"/>
    </row>
    <row r="50" spans="1:9" ht="15" customHeight="1">
      <c r="A50" s="19" t="s">
        <v>471</v>
      </c>
      <c r="B50" s="65" t="s">
        <v>472</v>
      </c>
      <c r="C50" s="19"/>
      <c r="D50" s="19" t="s">
        <v>96</v>
      </c>
      <c r="E50" s="69">
        <v>4</v>
      </c>
      <c r="F50" s="70">
        <v>1</v>
      </c>
      <c r="G50" s="71">
        <v>5</v>
      </c>
      <c r="H50" s="74">
        <v>-13145279</v>
      </c>
      <c r="I50" s="74">
        <v>-7338883</v>
      </c>
    </row>
    <row r="51" spans="1:9" ht="15" customHeight="1">
      <c r="A51" s="19" t="s">
        <v>473</v>
      </c>
      <c r="B51" s="65" t="s">
        <v>474</v>
      </c>
      <c r="C51" s="19"/>
      <c r="D51" s="19" t="s">
        <v>96</v>
      </c>
      <c r="E51" s="69">
        <v>4</v>
      </c>
      <c r="F51" s="70">
        <v>1</v>
      </c>
      <c r="G51" s="71">
        <v>6</v>
      </c>
      <c r="H51" s="74">
        <v>-1643404.28</v>
      </c>
      <c r="I51" s="74">
        <v>-287261.96</v>
      </c>
    </row>
    <row r="52" spans="1:9" ht="15" customHeight="1">
      <c r="A52" s="66">
        <v>31</v>
      </c>
      <c r="B52" s="64" t="s">
        <v>33</v>
      </c>
      <c r="C52" s="19"/>
      <c r="D52" s="19"/>
      <c r="E52" s="69">
        <v>4</v>
      </c>
      <c r="F52" s="70">
        <v>1</v>
      </c>
      <c r="G52" s="71">
        <v>7</v>
      </c>
      <c r="H52" s="74"/>
      <c r="I52" s="74"/>
    </row>
    <row r="53" spans="1:9" ht="15" customHeight="1">
      <c r="A53" s="66" t="s">
        <v>475</v>
      </c>
      <c r="B53" s="64" t="s">
        <v>34</v>
      </c>
      <c r="C53" s="19"/>
      <c r="D53" s="19"/>
      <c r="E53" s="69">
        <v>4</v>
      </c>
      <c r="F53" s="70">
        <v>1</v>
      </c>
      <c r="G53" s="71">
        <v>8</v>
      </c>
      <c r="H53" s="73">
        <f>SUM(H47,H40)</f>
        <v>-8975303.28</v>
      </c>
      <c r="I53" s="73">
        <f>SUM(I47,I40)</f>
        <v>-3700112.96</v>
      </c>
    </row>
    <row r="54" spans="1:9" ht="15" customHeight="1">
      <c r="A54" s="19"/>
      <c r="B54" s="65" t="s">
        <v>476</v>
      </c>
      <c r="C54" s="19"/>
      <c r="D54" s="19"/>
      <c r="E54" s="69"/>
      <c r="F54" s="70"/>
      <c r="G54" s="71"/>
      <c r="H54" s="74"/>
      <c r="I54" s="74"/>
    </row>
    <row r="55" spans="1:9" ht="15" customHeight="1">
      <c r="A55" s="66" t="s">
        <v>477</v>
      </c>
      <c r="B55" s="64" t="s">
        <v>35</v>
      </c>
      <c r="C55" s="19"/>
      <c r="D55" s="19"/>
      <c r="E55" s="69">
        <v>4</v>
      </c>
      <c r="F55" s="70">
        <v>1</v>
      </c>
      <c r="G55" s="71">
        <v>9</v>
      </c>
      <c r="H55" s="73">
        <f>SUM(H56:H59)</f>
        <v>63448847.46</v>
      </c>
      <c r="I55" s="73">
        <f>SUM(I56:I59)</f>
        <v>43459161.650000006</v>
      </c>
    </row>
    <row r="56" spans="1:9" ht="15" customHeight="1">
      <c r="A56" s="19" t="s">
        <v>478</v>
      </c>
      <c r="B56" s="65" t="s">
        <v>479</v>
      </c>
      <c r="C56" s="19"/>
      <c r="D56" s="19" t="s">
        <v>88</v>
      </c>
      <c r="E56" s="69">
        <v>4</v>
      </c>
      <c r="F56" s="70">
        <v>2</v>
      </c>
      <c r="G56" s="71">
        <v>0</v>
      </c>
      <c r="H56" s="74"/>
      <c r="I56" s="74"/>
    </row>
    <row r="57" spans="1:9" ht="15" customHeight="1">
      <c r="A57" s="19" t="s">
        <v>480</v>
      </c>
      <c r="B57" s="65" t="s">
        <v>481</v>
      </c>
      <c r="C57" s="19"/>
      <c r="D57" s="19" t="s">
        <v>88</v>
      </c>
      <c r="E57" s="69">
        <v>4</v>
      </c>
      <c r="F57" s="70">
        <v>2</v>
      </c>
      <c r="G57" s="71">
        <v>1</v>
      </c>
      <c r="H57" s="74">
        <v>8601272.01</v>
      </c>
      <c r="I57" s="74">
        <v>1425752.7100000002</v>
      </c>
    </row>
    <row r="58" spans="1:9" ht="15" customHeight="1">
      <c r="A58" s="19" t="s">
        <v>482</v>
      </c>
      <c r="B58" s="65" t="s">
        <v>483</v>
      </c>
      <c r="C58" s="19"/>
      <c r="D58" s="19" t="s">
        <v>88</v>
      </c>
      <c r="E58" s="69">
        <v>4</v>
      </c>
      <c r="F58" s="70">
        <v>2</v>
      </c>
      <c r="G58" s="71">
        <v>2</v>
      </c>
      <c r="H58" s="74">
        <v>46775952.35</v>
      </c>
      <c r="I58" s="74">
        <v>35180766.2</v>
      </c>
    </row>
    <row r="59" spans="1:9" ht="15" customHeight="1">
      <c r="A59" s="19" t="s">
        <v>484</v>
      </c>
      <c r="B59" s="65" t="s">
        <v>485</v>
      </c>
      <c r="C59" s="19"/>
      <c r="D59" s="19" t="s">
        <v>88</v>
      </c>
      <c r="E59" s="69">
        <v>4</v>
      </c>
      <c r="F59" s="70">
        <v>2</v>
      </c>
      <c r="G59" s="71">
        <v>3</v>
      </c>
      <c r="H59" s="74">
        <v>8071623.1000000015</v>
      </c>
      <c r="I59" s="74">
        <v>6852642.740000002</v>
      </c>
    </row>
    <row r="60" spans="1:9" ht="15" customHeight="1">
      <c r="A60" s="66" t="s">
        <v>486</v>
      </c>
      <c r="B60" s="64" t="s">
        <v>36</v>
      </c>
      <c r="C60" s="19"/>
      <c r="D60" s="19"/>
      <c r="E60" s="69">
        <v>4</v>
      </c>
      <c r="F60" s="70">
        <v>2</v>
      </c>
      <c r="G60" s="71">
        <v>4</v>
      </c>
      <c r="H60" s="73">
        <f>SUM(H61:H66)</f>
        <v>-66008521.38999999</v>
      </c>
      <c r="I60" s="73">
        <f>SUM(I61:I66)</f>
        <v>-43584091.29</v>
      </c>
    </row>
    <row r="61" spans="1:9" ht="15" customHeight="1">
      <c r="A61" s="19" t="s">
        <v>487</v>
      </c>
      <c r="B61" s="65" t="s">
        <v>488</v>
      </c>
      <c r="C61" s="19"/>
      <c r="D61" s="19" t="s">
        <v>96</v>
      </c>
      <c r="E61" s="69">
        <v>4</v>
      </c>
      <c r="F61" s="70">
        <v>2</v>
      </c>
      <c r="G61" s="71">
        <v>5</v>
      </c>
      <c r="H61" s="74">
        <v>-118999.54</v>
      </c>
      <c r="I61" s="74">
        <v>-21926.8</v>
      </c>
    </row>
    <row r="62" spans="1:9" ht="15" customHeight="1">
      <c r="A62" s="19" t="s">
        <v>489</v>
      </c>
      <c r="B62" s="65" t="s">
        <v>490</v>
      </c>
      <c r="C62" s="19"/>
      <c r="D62" s="19" t="s">
        <v>96</v>
      </c>
      <c r="E62" s="69">
        <v>4</v>
      </c>
      <c r="F62" s="70">
        <v>2</v>
      </c>
      <c r="G62" s="71">
        <v>6</v>
      </c>
      <c r="H62" s="74">
        <v>-11096175.5</v>
      </c>
      <c r="I62" s="74">
        <v>-1734600.44</v>
      </c>
    </row>
    <row r="63" spans="1:9" ht="15" customHeight="1">
      <c r="A63" s="19" t="s">
        <v>491</v>
      </c>
      <c r="B63" s="65" t="s">
        <v>492</v>
      </c>
      <c r="C63" s="19"/>
      <c r="D63" s="19" t="s">
        <v>96</v>
      </c>
      <c r="E63" s="69">
        <v>4</v>
      </c>
      <c r="F63" s="70">
        <v>2</v>
      </c>
      <c r="G63" s="71">
        <v>7</v>
      </c>
      <c r="H63" s="74">
        <v>-47536235.68</v>
      </c>
      <c r="I63" s="74">
        <v>-30816281.019999996</v>
      </c>
    </row>
    <row r="64" spans="1:9" ht="15" customHeight="1">
      <c r="A64" s="19" t="s">
        <v>493</v>
      </c>
      <c r="B64" s="65" t="s">
        <v>494</v>
      </c>
      <c r="C64" s="19"/>
      <c r="D64" s="19" t="s">
        <v>96</v>
      </c>
      <c r="E64" s="69">
        <v>4</v>
      </c>
      <c r="F64" s="70">
        <v>2</v>
      </c>
      <c r="G64" s="71">
        <v>8</v>
      </c>
      <c r="H64" s="74">
        <v>-2316457.97</v>
      </c>
      <c r="I64" s="74">
        <v>-3058233.9699999997</v>
      </c>
    </row>
    <row r="65" spans="1:9" ht="15" customHeight="1">
      <c r="A65" s="19" t="s">
        <v>495</v>
      </c>
      <c r="B65" s="65" t="s">
        <v>496</v>
      </c>
      <c r="C65" s="19"/>
      <c r="D65" s="19" t="s">
        <v>96</v>
      </c>
      <c r="E65" s="69">
        <v>4</v>
      </c>
      <c r="F65" s="70">
        <v>2</v>
      </c>
      <c r="G65" s="71">
        <v>9</v>
      </c>
      <c r="H65" s="74">
        <v>-770109.76</v>
      </c>
      <c r="I65" s="74">
        <v>-276373.53</v>
      </c>
    </row>
    <row r="66" spans="1:9" ht="15" customHeight="1">
      <c r="A66" s="19" t="s">
        <v>497</v>
      </c>
      <c r="B66" s="101" t="s">
        <v>498</v>
      </c>
      <c r="C66" s="19"/>
      <c r="D66" s="19" t="s">
        <v>96</v>
      </c>
      <c r="E66" s="69">
        <v>4</v>
      </c>
      <c r="F66" s="70">
        <v>3</v>
      </c>
      <c r="G66" s="71">
        <v>0</v>
      </c>
      <c r="H66" s="74">
        <v>-4170542.9399999958</v>
      </c>
      <c r="I66" s="74">
        <v>-7676675.530000002</v>
      </c>
    </row>
    <row r="67" spans="1:9" ht="15" customHeight="1">
      <c r="A67" s="66" t="s">
        <v>499</v>
      </c>
      <c r="B67" s="64" t="s">
        <v>37</v>
      </c>
      <c r="C67" s="19"/>
      <c r="D67" s="19"/>
      <c r="E67" s="69">
        <v>4</v>
      </c>
      <c r="F67" s="70">
        <v>3</v>
      </c>
      <c r="G67" s="71">
        <v>1</v>
      </c>
      <c r="H67" s="74"/>
      <c r="I67" s="74"/>
    </row>
    <row r="68" spans="1:9" ht="15" customHeight="1">
      <c r="A68" s="66" t="s">
        <v>500</v>
      </c>
      <c r="B68" s="64" t="s">
        <v>38</v>
      </c>
      <c r="C68" s="19"/>
      <c r="D68" s="19"/>
      <c r="E68" s="69">
        <v>4</v>
      </c>
      <c r="F68" s="70">
        <v>3</v>
      </c>
      <c r="G68" s="71">
        <v>2</v>
      </c>
      <c r="H68" s="73">
        <f>SUM(H55,H60)</f>
        <v>-2559673.9299999923</v>
      </c>
      <c r="I68" s="73">
        <f>SUM(I55,I60)</f>
        <v>-124929.63999999315</v>
      </c>
    </row>
    <row r="69" spans="1:9" ht="15" customHeight="1">
      <c r="A69" s="66" t="s">
        <v>501</v>
      </c>
      <c r="B69" s="65" t="s">
        <v>502</v>
      </c>
      <c r="C69" s="19"/>
      <c r="D69" s="19"/>
      <c r="E69" s="69">
        <v>4</v>
      </c>
      <c r="F69" s="70">
        <v>3</v>
      </c>
      <c r="G69" s="71">
        <v>3</v>
      </c>
      <c r="H69" s="74">
        <f>+H38+H52+H67</f>
        <v>8380732.02</v>
      </c>
      <c r="I69" s="74">
        <f>+I38+I52+I67</f>
        <v>3237306.0200000033</v>
      </c>
    </row>
    <row r="70" spans="1:14" ht="15" customHeight="1">
      <c r="A70" s="66" t="s">
        <v>503</v>
      </c>
      <c r="B70" s="65" t="s">
        <v>504</v>
      </c>
      <c r="C70" s="19"/>
      <c r="D70" s="19"/>
      <c r="E70" s="69">
        <v>4</v>
      </c>
      <c r="F70" s="70">
        <v>3</v>
      </c>
      <c r="G70" s="71">
        <v>4</v>
      </c>
      <c r="H70" s="74">
        <f>+H53+H68</f>
        <v>-11534977.209999992</v>
      </c>
      <c r="I70" s="74">
        <f>+I53+I68</f>
        <v>-3825042.599999993</v>
      </c>
      <c r="J70" s="102"/>
      <c r="K70" s="67"/>
      <c r="L70" s="67"/>
      <c r="M70" s="67"/>
      <c r="N70" s="67"/>
    </row>
    <row r="71" spans="1:9" ht="15" customHeight="1">
      <c r="A71" s="66" t="s">
        <v>505</v>
      </c>
      <c r="B71" s="65" t="s">
        <v>506</v>
      </c>
      <c r="C71" s="19"/>
      <c r="D71" s="19"/>
      <c r="E71" s="69">
        <v>4</v>
      </c>
      <c r="F71" s="70">
        <v>3</v>
      </c>
      <c r="G71" s="71">
        <v>5</v>
      </c>
      <c r="H71" s="74"/>
      <c r="I71" s="74"/>
    </row>
    <row r="72" spans="1:9" ht="15" customHeight="1">
      <c r="A72" s="66" t="s">
        <v>507</v>
      </c>
      <c r="B72" s="65" t="s">
        <v>508</v>
      </c>
      <c r="C72" s="19"/>
      <c r="D72" s="19"/>
      <c r="E72" s="69">
        <v>4</v>
      </c>
      <c r="F72" s="70">
        <v>3</v>
      </c>
      <c r="G72" s="71">
        <v>6</v>
      </c>
      <c r="H72" s="74">
        <f>+H69+H70</f>
        <v>-3154245.189999992</v>
      </c>
      <c r="I72" s="74">
        <f>+I69+I70</f>
        <v>-587736.5799999898</v>
      </c>
    </row>
    <row r="73" spans="1:9" ht="15" customHeight="1">
      <c r="A73" s="66" t="s">
        <v>509</v>
      </c>
      <c r="B73" s="65" t="s">
        <v>510</v>
      </c>
      <c r="C73" s="19"/>
      <c r="D73" s="19"/>
      <c r="E73" s="69">
        <v>4</v>
      </c>
      <c r="F73" s="70">
        <v>3</v>
      </c>
      <c r="G73" s="71">
        <v>7</v>
      </c>
      <c r="H73" s="74">
        <v>7432239</v>
      </c>
      <c r="I73" s="74">
        <v>3438603</v>
      </c>
    </row>
    <row r="74" spans="1:9" ht="15" customHeight="1">
      <c r="A74" s="66" t="s">
        <v>511</v>
      </c>
      <c r="B74" s="65" t="s">
        <v>512</v>
      </c>
      <c r="C74" s="19"/>
      <c r="D74" s="19" t="s">
        <v>88</v>
      </c>
      <c r="E74" s="69">
        <v>4</v>
      </c>
      <c r="F74" s="70">
        <v>3</v>
      </c>
      <c r="G74" s="71">
        <v>8</v>
      </c>
      <c r="H74" s="74"/>
      <c r="I74" s="74"/>
    </row>
    <row r="75" spans="1:9" ht="15" customHeight="1">
      <c r="A75" s="66" t="s">
        <v>513</v>
      </c>
      <c r="B75" s="65" t="s">
        <v>514</v>
      </c>
      <c r="C75" s="19"/>
      <c r="D75" s="19" t="s">
        <v>96</v>
      </c>
      <c r="E75" s="69">
        <v>4</v>
      </c>
      <c r="F75" s="70">
        <v>3</v>
      </c>
      <c r="G75" s="71">
        <v>9</v>
      </c>
      <c r="H75" s="74"/>
      <c r="I75" s="74"/>
    </row>
    <row r="76" spans="1:9" ht="15" customHeight="1">
      <c r="A76" s="66" t="s">
        <v>515</v>
      </c>
      <c r="B76" s="65" t="s">
        <v>516</v>
      </c>
      <c r="C76" s="19"/>
      <c r="D76" s="19"/>
      <c r="E76" s="69">
        <v>4</v>
      </c>
      <c r="F76" s="70">
        <v>4</v>
      </c>
      <c r="G76" s="71">
        <v>0</v>
      </c>
      <c r="H76" s="74">
        <f>+H73+H71+H72+H74-H75</f>
        <v>4277993.810000008</v>
      </c>
      <c r="I76" s="74">
        <f>+I73+I71+I72+I74-I75</f>
        <v>2850866.42000001</v>
      </c>
    </row>
    <row r="78" spans="3:7" s="28" customFormat="1" ht="15" customHeight="1">
      <c r="C78" s="104" t="s">
        <v>248</v>
      </c>
      <c r="D78" s="104"/>
      <c r="E78" s="104"/>
      <c r="F78" s="104"/>
      <c r="G78" s="104"/>
    </row>
    <row r="79" spans="1:9" s="28" customFormat="1" ht="15" customHeight="1">
      <c r="A79" s="104" t="s">
        <v>583</v>
      </c>
      <c r="B79" s="104"/>
      <c r="C79" s="104" t="s">
        <v>585</v>
      </c>
      <c r="D79" s="104"/>
      <c r="E79" s="104"/>
      <c r="F79" s="104"/>
      <c r="G79" s="104"/>
      <c r="I79" s="40" t="s">
        <v>249</v>
      </c>
    </row>
    <row r="80" spans="1:9" s="28" customFormat="1" ht="15" customHeight="1">
      <c r="A80" s="104" t="s">
        <v>626</v>
      </c>
      <c r="B80" s="104"/>
      <c r="C80" s="104" t="s">
        <v>584</v>
      </c>
      <c r="D80" s="104"/>
      <c r="E80" s="104"/>
      <c r="F80" s="104"/>
      <c r="G80" s="104"/>
      <c r="H80" s="40"/>
      <c r="I80" s="40" t="s">
        <v>529</v>
      </c>
    </row>
  </sheetData>
  <sheetProtection/>
  <mergeCells count="23">
    <mergeCell ref="A79:B79"/>
    <mergeCell ref="A80:B80"/>
    <mergeCell ref="C78:G78"/>
    <mergeCell ref="C79:G79"/>
    <mergeCell ref="C80:G80"/>
    <mergeCell ref="E18:G18"/>
    <mergeCell ref="E19:G19"/>
    <mergeCell ref="B3:I3"/>
    <mergeCell ref="B4:I4"/>
    <mergeCell ref="B5:I5"/>
    <mergeCell ref="B6:I6"/>
    <mergeCell ref="B7:I7"/>
    <mergeCell ref="A10:I10"/>
    <mergeCell ref="I16:I17"/>
    <mergeCell ref="A9:I9"/>
    <mergeCell ref="B13:B17"/>
    <mergeCell ref="C13:C17"/>
    <mergeCell ref="D13:D17"/>
    <mergeCell ref="E13:G17"/>
    <mergeCell ref="A13:A17"/>
    <mergeCell ref="B11:H11"/>
    <mergeCell ref="H13:I15"/>
    <mergeCell ref="H16:H17"/>
  </mergeCells>
  <printOptions horizontalCentered="1"/>
  <pageMargins left="0.1968503937007874" right="0.1968503937007874" top="0.1968503937007874" bottom="0.1968503937007874" header="0" footer="0"/>
  <pageSetup fitToHeight="1" fitToWidth="1" horizontalDpi="300" verticalDpi="300" orientation="portrait" paperSize="9" scale="69" r:id="rId1"/>
  <rowBreaks count="1" manualBreakCount="1">
    <brk id="31" max="255" man="1"/>
  </rowBreaks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showGridLines="0" zoomScale="70" zoomScaleNormal="70" zoomScalePageLayoutView="0" workbookViewId="0" topLeftCell="A16">
      <selection activeCell="G43" sqref="G43"/>
    </sheetView>
  </sheetViews>
  <sheetFormatPr defaultColWidth="9.00390625" defaultRowHeight="12.75"/>
  <cols>
    <col min="1" max="1" width="60.75390625" style="28" customWidth="1"/>
    <col min="2" max="4" width="2.75390625" style="28" customWidth="1"/>
    <col min="5" max="13" width="15.75390625" style="28" customWidth="1"/>
    <col min="14" max="16384" width="9.125" style="28" customWidth="1"/>
  </cols>
  <sheetData>
    <row r="1" spans="8:13" ht="15" customHeight="1">
      <c r="H1" s="44"/>
      <c r="L1" s="30"/>
      <c r="M1" s="44" t="s">
        <v>45</v>
      </c>
    </row>
    <row r="2" spans="8:13" ht="15" customHeight="1">
      <c r="H2" s="44"/>
      <c r="L2" s="79"/>
      <c r="M2" s="80" t="s">
        <v>81</v>
      </c>
    </row>
    <row r="3" spans="1:13" ht="15" customHeight="1">
      <c r="A3" s="83" t="s">
        <v>250</v>
      </c>
      <c r="B3" s="165" t="s">
        <v>518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</row>
    <row r="4" spans="1:13" ht="15" customHeight="1">
      <c r="A4" s="83" t="s">
        <v>97</v>
      </c>
      <c r="B4" s="165" t="s">
        <v>520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</row>
    <row r="5" spans="1:13" ht="15" customHeight="1">
      <c r="A5" s="83" t="s">
        <v>98</v>
      </c>
      <c r="B5" s="114">
        <v>24420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</row>
    <row r="6" spans="1:13" ht="15" customHeight="1">
      <c r="A6" s="83" t="s">
        <v>614</v>
      </c>
      <c r="B6" s="114" t="s">
        <v>580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</row>
    <row r="7" spans="1:13" ht="15" customHeight="1">
      <c r="A7" s="83" t="s">
        <v>100</v>
      </c>
      <c r="B7" s="114" t="s">
        <v>580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</row>
    <row r="8" spans="1:13" ht="15" customHeight="1">
      <c r="A8" s="147" t="s">
        <v>0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</row>
    <row r="9" spans="1:13" ht="12.75" customHeight="1">
      <c r="A9" s="166" t="s">
        <v>620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</row>
    <row r="10" ht="6" customHeight="1"/>
    <row r="11" spans="1:13" ht="15" customHeight="1">
      <c r="A11" s="118" t="s">
        <v>1</v>
      </c>
      <c r="B11" s="161" t="s">
        <v>421</v>
      </c>
      <c r="C11" s="161"/>
      <c r="D11" s="161"/>
      <c r="E11" s="118" t="s">
        <v>2</v>
      </c>
      <c r="F11" s="118"/>
      <c r="G11" s="118"/>
      <c r="H11" s="118"/>
      <c r="I11" s="118"/>
      <c r="J11" s="118"/>
      <c r="K11" s="118"/>
      <c r="L11" s="161" t="s">
        <v>3</v>
      </c>
      <c r="M11" s="161" t="s">
        <v>624</v>
      </c>
    </row>
    <row r="12" spans="1:13" ht="99.75" customHeight="1">
      <c r="A12" s="118"/>
      <c r="B12" s="161"/>
      <c r="C12" s="161"/>
      <c r="D12" s="161"/>
      <c r="E12" s="161" t="s">
        <v>4</v>
      </c>
      <c r="F12" s="162" t="s">
        <v>615</v>
      </c>
      <c r="G12" s="161" t="s">
        <v>5</v>
      </c>
      <c r="H12" s="161" t="s">
        <v>6</v>
      </c>
      <c r="I12" s="161" t="s">
        <v>7</v>
      </c>
      <c r="J12" s="161" t="s">
        <v>531</v>
      </c>
      <c r="K12" s="162" t="s">
        <v>623</v>
      </c>
      <c r="L12" s="161"/>
      <c r="M12" s="161"/>
    </row>
    <row r="13" spans="1:13" ht="49.5" customHeight="1">
      <c r="A13" s="118"/>
      <c r="B13" s="161"/>
      <c r="C13" s="161"/>
      <c r="D13" s="161"/>
      <c r="E13" s="161"/>
      <c r="F13" s="163"/>
      <c r="G13" s="161"/>
      <c r="H13" s="161"/>
      <c r="I13" s="161"/>
      <c r="J13" s="161"/>
      <c r="K13" s="163"/>
      <c r="L13" s="161"/>
      <c r="M13" s="161"/>
    </row>
    <row r="14" spans="1:13" ht="42" customHeight="1">
      <c r="A14" s="118"/>
      <c r="B14" s="161"/>
      <c r="C14" s="161"/>
      <c r="D14" s="161"/>
      <c r="E14" s="161"/>
      <c r="F14" s="164"/>
      <c r="G14" s="161"/>
      <c r="H14" s="161"/>
      <c r="I14" s="161"/>
      <c r="J14" s="161"/>
      <c r="K14" s="164"/>
      <c r="L14" s="161"/>
      <c r="M14" s="161"/>
    </row>
    <row r="15" spans="1:13" s="22" customFormat="1" ht="15" customHeight="1">
      <c r="A15" s="45">
        <v>1</v>
      </c>
      <c r="B15" s="118">
        <v>2</v>
      </c>
      <c r="C15" s="118"/>
      <c r="D15" s="118"/>
      <c r="E15" s="45">
        <v>3</v>
      </c>
      <c r="F15" s="45">
        <v>4</v>
      </c>
      <c r="G15" s="45">
        <v>5</v>
      </c>
      <c r="H15" s="45">
        <v>6</v>
      </c>
      <c r="I15" s="45">
        <v>7</v>
      </c>
      <c r="J15" s="45">
        <v>8</v>
      </c>
      <c r="K15" s="45">
        <v>9</v>
      </c>
      <c r="L15" s="45">
        <v>10</v>
      </c>
      <c r="M15" s="45">
        <v>11</v>
      </c>
    </row>
    <row r="16" spans="1:13" s="22" customFormat="1" ht="15" customHeight="1">
      <c r="A16" s="54" t="s">
        <v>519</v>
      </c>
      <c r="B16" s="45">
        <v>9</v>
      </c>
      <c r="C16" s="45">
        <v>0</v>
      </c>
      <c r="D16" s="45">
        <v>1</v>
      </c>
      <c r="E16" s="75">
        <v>71742580.3</v>
      </c>
      <c r="F16" s="54"/>
      <c r="G16" s="54"/>
      <c r="H16" s="75">
        <v>28345338.4</v>
      </c>
      <c r="I16" s="75">
        <v>13987667.5</v>
      </c>
      <c r="J16" s="75">
        <v>-182581</v>
      </c>
      <c r="K16" s="75">
        <f>SUM(E16:J16)</f>
        <v>113893005.19999999</v>
      </c>
      <c r="L16" s="75"/>
      <c r="M16" s="75">
        <f>K16+L16</f>
        <v>113893005.19999999</v>
      </c>
    </row>
    <row r="17" spans="1:13" ht="15" customHeight="1">
      <c r="A17" s="29" t="s">
        <v>8</v>
      </c>
      <c r="B17" s="33">
        <v>9</v>
      </c>
      <c r="C17" s="33">
        <v>0</v>
      </c>
      <c r="D17" s="33">
        <v>2</v>
      </c>
      <c r="E17" s="29"/>
      <c r="F17" s="29"/>
      <c r="G17" s="29"/>
      <c r="H17" s="29"/>
      <c r="I17" s="29"/>
      <c r="J17" s="29"/>
      <c r="K17" s="75"/>
      <c r="L17" s="29"/>
      <c r="M17" s="75"/>
    </row>
    <row r="18" spans="1:13" ht="15" customHeight="1">
      <c r="A18" s="29" t="s">
        <v>9</v>
      </c>
      <c r="B18" s="33">
        <v>9</v>
      </c>
      <c r="C18" s="33">
        <v>0</v>
      </c>
      <c r="D18" s="33">
        <v>3</v>
      </c>
      <c r="E18" s="29"/>
      <c r="F18" s="29"/>
      <c r="G18" s="29"/>
      <c r="H18" s="29"/>
      <c r="I18" s="29"/>
      <c r="J18" s="29"/>
      <c r="K18" s="75"/>
      <c r="L18" s="29"/>
      <c r="M18" s="75"/>
    </row>
    <row r="19" spans="1:13" s="22" customFormat="1" ht="30" customHeight="1">
      <c r="A19" s="54" t="s">
        <v>532</v>
      </c>
      <c r="B19" s="54">
        <v>9</v>
      </c>
      <c r="C19" s="54">
        <v>0</v>
      </c>
      <c r="D19" s="54">
        <v>4</v>
      </c>
      <c r="E19" s="75">
        <f>SUM(E16:E18)</f>
        <v>71742580.3</v>
      </c>
      <c r="F19" s="75"/>
      <c r="G19" s="75"/>
      <c r="H19" s="75">
        <f>SUM(H16:H18)</f>
        <v>28345338.4</v>
      </c>
      <c r="I19" s="75">
        <f>SUM(I16:I18)</f>
        <v>13987667.5</v>
      </c>
      <c r="J19" s="75">
        <f>SUM(J16:J18)</f>
        <v>-182581</v>
      </c>
      <c r="K19" s="75">
        <f>SUM(E19:J19)</f>
        <v>113893005.19999999</v>
      </c>
      <c r="L19" s="75"/>
      <c r="M19" s="75">
        <f>K19+L19</f>
        <v>113893005.19999999</v>
      </c>
    </row>
    <row r="20" spans="1:13" ht="15" customHeight="1">
      <c r="A20" s="29" t="s">
        <v>10</v>
      </c>
      <c r="B20" s="33">
        <v>9</v>
      </c>
      <c r="C20" s="33">
        <v>0</v>
      </c>
      <c r="D20" s="33">
        <v>5</v>
      </c>
      <c r="E20" s="29"/>
      <c r="F20" s="29"/>
      <c r="G20" s="29"/>
      <c r="H20" s="29"/>
      <c r="I20" s="29"/>
      <c r="J20" s="29"/>
      <c r="K20" s="75"/>
      <c r="L20" s="29"/>
      <c r="M20" s="75"/>
    </row>
    <row r="21" spans="1:13" ht="30" customHeight="1">
      <c r="A21" s="29" t="s">
        <v>11</v>
      </c>
      <c r="B21" s="33">
        <v>9</v>
      </c>
      <c r="C21" s="33">
        <v>0</v>
      </c>
      <c r="D21" s="33">
        <v>6</v>
      </c>
      <c r="E21" s="29"/>
      <c r="F21" s="29"/>
      <c r="G21" s="29"/>
      <c r="H21" s="29"/>
      <c r="I21" s="29"/>
      <c r="J21" s="29"/>
      <c r="K21" s="75"/>
      <c r="L21" s="29"/>
      <c r="M21" s="75"/>
    </row>
    <row r="22" spans="1:13" ht="30" customHeight="1">
      <c r="A22" s="29" t="s">
        <v>12</v>
      </c>
      <c r="B22" s="33">
        <v>9</v>
      </c>
      <c r="C22" s="33">
        <v>0</v>
      </c>
      <c r="D22" s="33">
        <v>7</v>
      </c>
      <c r="E22" s="29"/>
      <c r="F22" s="29"/>
      <c r="G22" s="29"/>
      <c r="H22" s="29"/>
      <c r="I22" s="29"/>
      <c r="J22" s="29"/>
      <c r="K22" s="75"/>
      <c r="L22" s="29"/>
      <c r="M22" s="75"/>
    </row>
    <row r="23" spans="1:13" ht="15" customHeight="1">
      <c r="A23" s="29" t="s">
        <v>533</v>
      </c>
      <c r="B23" s="33"/>
      <c r="C23" s="33"/>
      <c r="D23" s="33"/>
      <c r="E23" s="29"/>
      <c r="F23" s="29"/>
      <c r="G23" s="29"/>
      <c r="H23" s="77">
        <v>5903873</v>
      </c>
      <c r="I23" s="76">
        <v>-5985390</v>
      </c>
      <c r="J23" s="29"/>
      <c r="K23" s="76">
        <f>SUM(E23:J23)</f>
        <v>-81517</v>
      </c>
      <c r="L23" s="29"/>
      <c r="M23" s="75">
        <f>K23+L23</f>
        <v>-81517</v>
      </c>
    </row>
    <row r="24" spans="1:13" ht="15" customHeight="1">
      <c r="A24" s="29" t="s">
        <v>13</v>
      </c>
      <c r="B24" s="33">
        <v>9</v>
      </c>
      <c r="C24" s="33">
        <v>0</v>
      </c>
      <c r="D24" s="33">
        <v>8</v>
      </c>
      <c r="E24" s="29"/>
      <c r="F24" s="29"/>
      <c r="G24" s="29"/>
      <c r="H24" s="29"/>
      <c r="I24" s="77">
        <v>4181658.4</v>
      </c>
      <c r="J24" s="29"/>
      <c r="K24" s="76">
        <f>SUM(E24:J24)</f>
        <v>4181658.4</v>
      </c>
      <c r="L24" s="29"/>
      <c r="M24" s="75">
        <f>K24+L24</f>
        <v>4181658.4</v>
      </c>
    </row>
    <row r="25" spans="1:13" ht="15" customHeight="1">
      <c r="A25" s="29" t="s">
        <v>14</v>
      </c>
      <c r="B25" s="33">
        <v>9</v>
      </c>
      <c r="C25" s="33">
        <v>0</v>
      </c>
      <c r="D25" s="33">
        <v>9</v>
      </c>
      <c r="E25" s="29"/>
      <c r="F25" s="29"/>
      <c r="G25" s="29"/>
      <c r="H25" s="29"/>
      <c r="I25" s="29"/>
      <c r="J25" s="29"/>
      <c r="K25" s="29"/>
      <c r="L25" s="29"/>
      <c r="M25" s="75"/>
    </row>
    <row r="26" spans="1:13" ht="15" customHeight="1">
      <c r="A26" s="29" t="s">
        <v>15</v>
      </c>
      <c r="B26" s="33">
        <v>9</v>
      </c>
      <c r="C26" s="33">
        <v>1</v>
      </c>
      <c r="D26" s="33">
        <v>0</v>
      </c>
      <c r="E26" s="29"/>
      <c r="F26" s="29"/>
      <c r="G26" s="29"/>
      <c r="H26" s="29"/>
      <c r="I26" s="29"/>
      <c r="J26" s="29"/>
      <c r="K26" s="29"/>
      <c r="L26" s="29"/>
      <c r="M26" s="75"/>
    </row>
    <row r="27" spans="1:13" ht="30" customHeight="1">
      <c r="A27" s="29" t="s">
        <v>16</v>
      </c>
      <c r="B27" s="33">
        <v>9</v>
      </c>
      <c r="C27" s="33">
        <v>1</v>
      </c>
      <c r="D27" s="33">
        <v>1</v>
      </c>
      <c r="E27" s="29"/>
      <c r="F27" s="29"/>
      <c r="G27" s="29"/>
      <c r="H27" s="29"/>
      <c r="I27" s="29"/>
      <c r="J27" s="77">
        <v>81516.4</v>
      </c>
      <c r="K27" s="77">
        <f>SUM(E27:J27)</f>
        <v>81516.4</v>
      </c>
      <c r="L27" s="29"/>
      <c r="M27" s="75">
        <f>K27+L27</f>
        <v>81516.4</v>
      </c>
    </row>
    <row r="28" spans="1:13" s="22" customFormat="1" ht="15" customHeight="1">
      <c r="A28" s="54" t="s">
        <v>534</v>
      </c>
      <c r="B28" s="45">
        <v>9</v>
      </c>
      <c r="C28" s="45">
        <v>1</v>
      </c>
      <c r="D28" s="45">
        <v>2</v>
      </c>
      <c r="E28" s="75">
        <f>SUM(E19:E27)</f>
        <v>71742580.3</v>
      </c>
      <c r="F28" s="75"/>
      <c r="G28" s="75"/>
      <c r="H28" s="75">
        <f>SUM(H19:H27)</f>
        <v>34249211.4</v>
      </c>
      <c r="I28" s="75">
        <f>SUM(I19:I27)</f>
        <v>12183935.9</v>
      </c>
      <c r="J28" s="75">
        <f>SUM(J19:J27)</f>
        <v>-101064.6</v>
      </c>
      <c r="K28" s="103">
        <f>SUM(E28:J28)</f>
        <v>118074663</v>
      </c>
      <c r="L28" s="75"/>
      <c r="M28" s="75">
        <f>K28+L28</f>
        <v>118074663</v>
      </c>
    </row>
    <row r="29" spans="1:13" ht="15" customHeight="1">
      <c r="A29" s="29" t="s">
        <v>17</v>
      </c>
      <c r="B29" s="33">
        <v>9</v>
      </c>
      <c r="C29" s="33">
        <v>1</v>
      </c>
      <c r="D29" s="33">
        <v>3</v>
      </c>
      <c r="E29" s="29"/>
      <c r="F29" s="29"/>
      <c r="G29" s="29"/>
      <c r="H29" s="29"/>
      <c r="I29" s="29"/>
      <c r="J29" s="29"/>
      <c r="K29" s="103"/>
      <c r="L29" s="29"/>
      <c r="M29" s="75"/>
    </row>
    <row r="30" spans="1:13" ht="15" customHeight="1">
      <c r="A30" s="29" t="s">
        <v>18</v>
      </c>
      <c r="B30" s="33">
        <v>9</v>
      </c>
      <c r="C30" s="33">
        <v>1</v>
      </c>
      <c r="D30" s="33">
        <v>4</v>
      </c>
      <c r="E30" s="29"/>
      <c r="F30" s="29"/>
      <c r="G30" s="29"/>
      <c r="H30" s="29"/>
      <c r="I30" s="29"/>
      <c r="J30" s="29"/>
      <c r="K30" s="103"/>
      <c r="L30" s="29"/>
      <c r="M30" s="75"/>
    </row>
    <row r="31" spans="1:13" s="22" customFormat="1" ht="30" customHeight="1">
      <c r="A31" s="54" t="s">
        <v>613</v>
      </c>
      <c r="B31" s="54">
        <v>9</v>
      </c>
      <c r="C31" s="54">
        <v>1</v>
      </c>
      <c r="D31" s="54">
        <v>5</v>
      </c>
      <c r="E31" s="75">
        <f>SUM(E28:E30)</f>
        <v>71742580.3</v>
      </c>
      <c r="F31" s="75"/>
      <c r="G31" s="75"/>
      <c r="H31" s="75">
        <f>SUM(H28:H30)</f>
        <v>34249211.4</v>
      </c>
      <c r="I31" s="75">
        <f>SUM(I28:I30)</f>
        <v>12183935.9</v>
      </c>
      <c r="J31" s="75">
        <f>SUM(J28:J30)</f>
        <v>-101064.6</v>
      </c>
      <c r="K31" s="103">
        <f>SUM(E31:J31)</f>
        <v>118074663</v>
      </c>
      <c r="L31" s="75"/>
      <c r="M31" s="75">
        <f>K31+L31</f>
        <v>118074663</v>
      </c>
    </row>
    <row r="32" spans="1:13" ht="15" customHeight="1">
      <c r="A32" s="29" t="s">
        <v>19</v>
      </c>
      <c r="B32" s="33">
        <v>9</v>
      </c>
      <c r="C32" s="33">
        <v>1</v>
      </c>
      <c r="D32" s="33">
        <v>6</v>
      </c>
      <c r="E32" s="29"/>
      <c r="F32" s="29"/>
      <c r="G32" s="29"/>
      <c r="H32" s="29"/>
      <c r="I32" s="29"/>
      <c r="J32" s="29"/>
      <c r="K32" s="103"/>
      <c r="L32" s="29"/>
      <c r="M32" s="75"/>
    </row>
    <row r="33" spans="1:13" ht="30" customHeight="1">
      <c r="A33" s="29" t="s">
        <v>20</v>
      </c>
      <c r="B33" s="33">
        <v>9</v>
      </c>
      <c r="C33" s="33">
        <v>1</v>
      </c>
      <c r="D33" s="33">
        <v>7</v>
      </c>
      <c r="E33" s="29"/>
      <c r="F33" s="29"/>
      <c r="G33" s="29"/>
      <c r="H33" s="29"/>
      <c r="I33" s="29"/>
      <c r="J33" s="29"/>
      <c r="K33" s="103"/>
      <c r="L33" s="29"/>
      <c r="M33" s="75"/>
    </row>
    <row r="34" spans="1:13" ht="30" customHeight="1">
      <c r="A34" s="29" t="s">
        <v>21</v>
      </c>
      <c r="B34" s="33">
        <v>9</v>
      </c>
      <c r="C34" s="33">
        <v>1</v>
      </c>
      <c r="D34" s="33">
        <v>8</v>
      </c>
      <c r="E34" s="29"/>
      <c r="F34" s="29"/>
      <c r="G34" s="29"/>
      <c r="H34" s="29"/>
      <c r="I34" s="29"/>
      <c r="J34" s="29"/>
      <c r="K34" s="103"/>
      <c r="L34" s="29"/>
      <c r="M34" s="75"/>
    </row>
    <row r="35" spans="1:13" ht="15" customHeight="1">
      <c r="A35" s="29" t="s">
        <v>535</v>
      </c>
      <c r="B35" s="33"/>
      <c r="C35" s="33"/>
      <c r="D35" s="33"/>
      <c r="E35" s="29"/>
      <c r="F35" s="29"/>
      <c r="G35" s="29"/>
      <c r="H35" s="77">
        <v>8089828.31</v>
      </c>
      <c r="I35" s="76">
        <v>-8089828</v>
      </c>
      <c r="J35" s="29"/>
      <c r="K35" s="103"/>
      <c r="L35" s="29"/>
      <c r="M35" s="75"/>
    </row>
    <row r="36" spans="1:13" ht="15" customHeight="1">
      <c r="A36" s="29" t="s">
        <v>22</v>
      </c>
      <c r="B36" s="33">
        <v>9</v>
      </c>
      <c r="C36" s="33">
        <v>1</v>
      </c>
      <c r="D36" s="33">
        <v>9</v>
      </c>
      <c r="E36" s="29"/>
      <c r="F36" s="29"/>
      <c r="G36" s="29"/>
      <c r="H36" s="29"/>
      <c r="I36" s="77">
        <v>5035471.62</v>
      </c>
      <c r="J36" s="29"/>
      <c r="K36" s="77">
        <f>SUM(E36:J36)</f>
        <v>5035471.62</v>
      </c>
      <c r="L36" s="29"/>
      <c r="M36" s="75">
        <f>K36+L36</f>
        <v>5035471.62</v>
      </c>
    </row>
    <row r="37" spans="1:13" ht="15" customHeight="1">
      <c r="A37" s="29" t="s">
        <v>23</v>
      </c>
      <c r="B37" s="33">
        <v>9</v>
      </c>
      <c r="C37" s="33">
        <v>2</v>
      </c>
      <c r="D37" s="33">
        <v>0</v>
      </c>
      <c r="E37" s="29"/>
      <c r="F37" s="29"/>
      <c r="G37" s="29"/>
      <c r="H37" s="29"/>
      <c r="I37" s="29"/>
      <c r="J37" s="29"/>
      <c r="K37" s="77"/>
      <c r="L37" s="29"/>
      <c r="M37" s="75"/>
    </row>
    <row r="38" spans="1:13" ht="15" customHeight="1">
      <c r="A38" s="29" t="s">
        <v>24</v>
      </c>
      <c r="B38" s="33">
        <v>9</v>
      </c>
      <c r="C38" s="33">
        <v>2</v>
      </c>
      <c r="D38" s="33">
        <v>1</v>
      </c>
      <c r="E38" s="29"/>
      <c r="F38" s="29"/>
      <c r="G38" s="29"/>
      <c r="H38" s="29"/>
      <c r="I38" s="29"/>
      <c r="J38" s="29"/>
      <c r="K38" s="77"/>
      <c r="L38" s="29"/>
      <c r="M38" s="75"/>
    </row>
    <row r="39" spans="1:13" ht="15" customHeight="1">
      <c r="A39" s="29" t="s">
        <v>25</v>
      </c>
      <c r="B39" s="33">
        <v>9</v>
      </c>
      <c r="C39" s="33">
        <v>2</v>
      </c>
      <c r="D39" s="33">
        <v>2</v>
      </c>
      <c r="E39" s="29"/>
      <c r="F39" s="29"/>
      <c r="G39" s="29"/>
      <c r="H39" s="76">
        <v>-4267.85</v>
      </c>
      <c r="I39" s="77">
        <v>12371</v>
      </c>
      <c r="J39" s="76">
        <v>-8103</v>
      </c>
      <c r="K39" s="77"/>
      <c r="L39" s="77"/>
      <c r="M39" s="75"/>
    </row>
    <row r="40" spans="1:13" s="22" customFormat="1" ht="15" customHeight="1">
      <c r="A40" s="54" t="s">
        <v>622</v>
      </c>
      <c r="B40" s="45">
        <v>9</v>
      </c>
      <c r="C40" s="45">
        <v>2</v>
      </c>
      <c r="D40" s="45">
        <v>3</v>
      </c>
      <c r="E40" s="75">
        <f>SUM(E31:E39)</f>
        <v>71742580.3</v>
      </c>
      <c r="F40" s="75"/>
      <c r="G40" s="75"/>
      <c r="H40" s="75">
        <f>SUM(H31:H39)</f>
        <v>42334771.86</v>
      </c>
      <c r="I40" s="75">
        <f>SUM(I31:I39)</f>
        <v>9141950.52</v>
      </c>
      <c r="J40" s="75">
        <f>SUM(J31:J39)</f>
        <v>-109167.6</v>
      </c>
      <c r="K40" s="103">
        <f>SUM(E40:J40)</f>
        <v>123110135.08</v>
      </c>
      <c r="L40" s="75"/>
      <c r="M40" s="75">
        <f>K40+L40</f>
        <v>123110135.08</v>
      </c>
    </row>
    <row r="41" ht="15" customHeight="1">
      <c r="A41" s="78"/>
    </row>
    <row r="42" spans="1:10" ht="15" customHeight="1">
      <c r="A42" s="104" t="s">
        <v>583</v>
      </c>
      <c r="B42" s="104"/>
      <c r="I42" s="104" t="s">
        <v>248</v>
      </c>
      <c r="J42" s="104"/>
    </row>
    <row r="43" spans="1:12" ht="15.75" customHeight="1">
      <c r="A43" s="104" t="s">
        <v>626</v>
      </c>
      <c r="B43" s="104"/>
      <c r="I43" s="104" t="s">
        <v>585</v>
      </c>
      <c r="J43" s="104"/>
      <c r="L43" s="40" t="s">
        <v>249</v>
      </c>
    </row>
    <row r="44" spans="1:12" ht="15" customHeight="1">
      <c r="A44" s="104"/>
      <c r="B44" s="104"/>
      <c r="H44" s="40"/>
      <c r="I44" s="104" t="s">
        <v>584</v>
      </c>
      <c r="J44" s="104"/>
      <c r="L44" s="40" t="s">
        <v>529</v>
      </c>
    </row>
    <row r="45" ht="15" customHeight="1"/>
    <row r="46" ht="15" customHeight="1"/>
  </sheetData>
  <sheetProtection/>
  <mergeCells count="26">
    <mergeCell ref="A43:B43"/>
    <mergeCell ref="A44:B44"/>
    <mergeCell ref="I42:J42"/>
    <mergeCell ref="I43:J43"/>
    <mergeCell ref="I44:J44"/>
    <mergeCell ref="J12:J14"/>
    <mergeCell ref="A11:A14"/>
    <mergeCell ref="A42:B42"/>
    <mergeCell ref="M11:M14"/>
    <mergeCell ref="B6:M6"/>
    <mergeCell ref="B3:M3"/>
    <mergeCell ref="B4:M4"/>
    <mergeCell ref="B5:M5"/>
    <mergeCell ref="B7:M7"/>
    <mergeCell ref="A8:M8"/>
    <mergeCell ref="A9:M9"/>
    <mergeCell ref="B11:D14"/>
    <mergeCell ref="E11:K11"/>
    <mergeCell ref="L11:L14"/>
    <mergeCell ref="B15:D15"/>
    <mergeCell ref="H12:H14"/>
    <mergeCell ref="I12:I14"/>
    <mergeCell ref="E12:E14"/>
    <mergeCell ref="G12:G14"/>
    <mergeCell ref="K12:K14"/>
    <mergeCell ref="F12:F1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300" verticalDpi="3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40">
      <selection activeCell="A61" sqref="A61"/>
    </sheetView>
  </sheetViews>
  <sheetFormatPr defaultColWidth="9.00390625" defaultRowHeight="15" customHeight="1"/>
  <cols>
    <col min="1" max="1" width="54.375" style="2" customWidth="1"/>
    <col min="2" max="2" width="50.75390625" style="4" customWidth="1"/>
    <col min="3" max="16384" width="9.125" style="4" customWidth="1"/>
  </cols>
  <sheetData>
    <row r="1" spans="1:11" ht="15" customHeight="1">
      <c r="A1" s="9" t="s">
        <v>579</v>
      </c>
      <c r="B1" s="1" t="s">
        <v>45</v>
      </c>
      <c r="C1" s="3"/>
      <c r="E1" s="3"/>
      <c r="F1" s="3"/>
      <c r="G1" s="5"/>
      <c r="I1" s="6"/>
      <c r="J1" s="6"/>
      <c r="K1" s="6"/>
    </row>
    <row r="2" spans="1:11" ht="40.5">
      <c r="A2" s="84" t="s">
        <v>27</v>
      </c>
      <c r="B2" s="41" t="s">
        <v>26</v>
      </c>
      <c r="C2" s="3"/>
      <c r="E2" s="3"/>
      <c r="F2" s="3"/>
      <c r="G2" s="5"/>
      <c r="I2" s="6"/>
      <c r="J2" s="6"/>
      <c r="K2" s="6"/>
    </row>
    <row r="3" spans="1:11" ht="13.5">
      <c r="A3" s="18"/>
      <c r="B3" s="1"/>
      <c r="C3" s="7"/>
      <c r="D3" s="7"/>
      <c r="E3" s="7"/>
      <c r="F3" s="7"/>
      <c r="G3" s="7"/>
      <c r="H3" s="7"/>
      <c r="I3" s="7"/>
      <c r="J3" s="7"/>
      <c r="K3" s="7"/>
    </row>
    <row r="4" spans="1:11" ht="15" customHeight="1">
      <c r="A4" s="42" t="s">
        <v>82</v>
      </c>
      <c r="B4" s="12" t="s">
        <v>83</v>
      </c>
      <c r="C4" s="7"/>
      <c r="D4" s="7"/>
      <c r="E4" s="7"/>
      <c r="F4" s="7"/>
      <c r="G4" s="7"/>
      <c r="H4" s="7"/>
      <c r="I4" s="7"/>
      <c r="J4" s="7"/>
      <c r="K4" s="7"/>
    </row>
    <row r="5" spans="1:2" ht="15" customHeight="1">
      <c r="A5" s="13"/>
      <c r="B5" s="14"/>
    </row>
    <row r="6" spans="1:2" ht="15" customHeight="1">
      <c r="A6" s="15"/>
      <c r="B6" s="14"/>
    </row>
    <row r="7" spans="1:2" ht="15" customHeight="1">
      <c r="A7" s="15"/>
      <c r="B7" s="14"/>
    </row>
    <row r="8" spans="1:2" ht="15" customHeight="1">
      <c r="A8" s="15"/>
      <c r="B8" s="14"/>
    </row>
    <row r="9" spans="1:2" ht="15" customHeight="1">
      <c r="A9" s="15"/>
      <c r="B9" s="14"/>
    </row>
    <row r="10" spans="1:2" ht="15" customHeight="1">
      <c r="A10" s="15"/>
      <c r="B10" s="14"/>
    </row>
    <row r="11" spans="1:2" ht="15" customHeight="1">
      <c r="A11" s="15"/>
      <c r="B11" s="14"/>
    </row>
    <row r="12" spans="1:2" ht="15" customHeight="1">
      <c r="A12" s="15"/>
      <c r="B12" s="14"/>
    </row>
    <row r="13" spans="1:2" ht="15" customHeight="1">
      <c r="A13" s="15"/>
      <c r="B13" s="14"/>
    </row>
    <row r="14" spans="1:2" ht="15" customHeight="1">
      <c r="A14" s="15"/>
      <c r="B14" s="14"/>
    </row>
    <row r="15" spans="1:2" ht="15" customHeight="1">
      <c r="A15" s="15"/>
      <c r="B15" s="14"/>
    </row>
    <row r="16" spans="1:2" ht="15" customHeight="1">
      <c r="A16" s="15"/>
      <c r="B16" s="14"/>
    </row>
    <row r="17" spans="1:2" ht="15" customHeight="1">
      <c r="A17" s="15"/>
      <c r="B17" s="14"/>
    </row>
    <row r="18" spans="1:2" ht="15" customHeight="1">
      <c r="A18" s="15"/>
      <c r="B18" s="14"/>
    </row>
    <row r="19" spans="1:2" ht="15" customHeight="1">
      <c r="A19" s="15"/>
      <c r="B19" s="14"/>
    </row>
    <row r="20" spans="1:2" ht="15" customHeight="1">
      <c r="A20" s="15"/>
      <c r="B20" s="14"/>
    </row>
    <row r="21" spans="1:2" ht="15" customHeight="1">
      <c r="A21" s="15"/>
      <c r="B21" s="14"/>
    </row>
    <row r="22" spans="1:2" ht="15" customHeight="1">
      <c r="A22" s="15"/>
      <c r="B22" s="14"/>
    </row>
    <row r="23" spans="1:2" ht="15" customHeight="1">
      <c r="A23" s="15"/>
      <c r="B23" s="14"/>
    </row>
    <row r="24" spans="1:2" ht="15" customHeight="1">
      <c r="A24" s="15"/>
      <c r="B24" s="14"/>
    </row>
    <row r="25" spans="1:2" ht="15" customHeight="1">
      <c r="A25" s="15"/>
      <c r="B25" s="14"/>
    </row>
    <row r="26" spans="1:2" ht="15" customHeight="1">
      <c r="A26" s="15"/>
      <c r="B26" s="14"/>
    </row>
    <row r="27" spans="1:2" ht="15" customHeight="1">
      <c r="A27" s="15"/>
      <c r="B27" s="14"/>
    </row>
    <row r="28" spans="1:2" ht="15" customHeight="1">
      <c r="A28" s="15"/>
      <c r="B28" s="14"/>
    </row>
    <row r="29" spans="1:2" ht="15" customHeight="1">
      <c r="A29" s="15"/>
      <c r="B29" s="14"/>
    </row>
    <row r="30" spans="1:2" ht="15" customHeight="1">
      <c r="A30" s="15"/>
      <c r="B30" s="14"/>
    </row>
    <row r="31" spans="1:2" ht="15" customHeight="1">
      <c r="A31" s="15"/>
      <c r="B31" s="14"/>
    </row>
    <row r="32" spans="1:2" ht="15" customHeight="1">
      <c r="A32" s="16"/>
      <c r="B32" s="14"/>
    </row>
    <row r="33" spans="1:2" ht="15" customHeight="1">
      <c r="A33" s="16"/>
      <c r="B33" s="14"/>
    </row>
    <row r="34" spans="1:2" ht="15" customHeight="1">
      <c r="A34" s="16"/>
      <c r="B34" s="14"/>
    </row>
    <row r="35" spans="1:2" ht="15" customHeight="1">
      <c r="A35" s="16"/>
      <c r="B35" s="14"/>
    </row>
    <row r="36" spans="1:2" ht="15" customHeight="1">
      <c r="A36" s="16"/>
      <c r="B36" s="14"/>
    </row>
    <row r="37" spans="1:2" ht="15" customHeight="1">
      <c r="A37" s="16"/>
      <c r="B37" s="14"/>
    </row>
    <row r="38" spans="1:2" ht="15" customHeight="1">
      <c r="A38" s="16"/>
      <c r="B38" s="14"/>
    </row>
    <row r="39" spans="1:2" ht="15" customHeight="1">
      <c r="A39" s="16"/>
      <c r="B39" s="14"/>
    </row>
    <row r="40" spans="1:2" ht="15" customHeight="1">
      <c r="A40" s="16"/>
      <c r="B40" s="14"/>
    </row>
    <row r="41" spans="1:2" ht="15" customHeight="1">
      <c r="A41" s="16"/>
      <c r="B41" s="14"/>
    </row>
    <row r="42" spans="1:2" ht="15" customHeight="1">
      <c r="A42" s="16"/>
      <c r="B42" s="14"/>
    </row>
    <row r="43" spans="1:2" ht="15" customHeight="1">
      <c r="A43" s="16"/>
      <c r="B43" s="14"/>
    </row>
    <row r="44" spans="1:2" ht="15" customHeight="1">
      <c r="A44" s="16"/>
      <c r="B44" s="14"/>
    </row>
    <row r="45" spans="1:2" ht="15" customHeight="1">
      <c r="A45" s="16"/>
      <c r="B45" s="14"/>
    </row>
    <row r="46" spans="1:2" ht="15" customHeight="1">
      <c r="A46" s="16"/>
      <c r="B46" s="14"/>
    </row>
    <row r="47" spans="1:2" ht="15" customHeight="1">
      <c r="A47" s="11"/>
      <c r="B47" s="14"/>
    </row>
    <row r="48" spans="1:2" ht="15" customHeight="1">
      <c r="A48" s="13"/>
      <c r="B48" s="14"/>
    </row>
    <row r="49" spans="1:2" ht="15" customHeight="1">
      <c r="A49" s="11"/>
      <c r="B49" s="14"/>
    </row>
    <row r="50" spans="1:2" ht="15" customHeight="1">
      <c r="A50" s="11"/>
      <c r="B50" s="14"/>
    </row>
    <row r="51" spans="1:2" ht="15" customHeight="1">
      <c r="A51" s="11"/>
      <c r="B51" s="14"/>
    </row>
    <row r="52" spans="1:2" ht="15" customHeight="1">
      <c r="A52" s="11"/>
      <c r="B52" s="14"/>
    </row>
    <row r="53" spans="1:2" ht="15" customHeight="1">
      <c r="A53" s="11"/>
      <c r="B53" s="14"/>
    </row>
    <row r="54" spans="1:2" ht="15" customHeight="1">
      <c r="A54" s="11"/>
      <c r="B54" s="14"/>
    </row>
    <row r="56" spans="1:2" ht="15" customHeight="1">
      <c r="A56" s="8" t="str">
        <f>'Tabela A'!A37</f>
        <v>U Sarajevu, 24.10.2011. godine</v>
      </c>
      <c r="B56" s="5" t="s">
        <v>72</v>
      </c>
    </row>
    <row r="57" spans="1:2" ht="15" customHeight="1">
      <c r="A57" s="9"/>
      <c r="B57" s="10" t="str">
        <f>'Tabela A'!B38</f>
        <v>Dejan Đorđević</v>
      </c>
    </row>
    <row r="58" ht="15" customHeight="1">
      <c r="B58" s="5" t="s">
        <v>84</v>
      </c>
    </row>
    <row r="59" ht="15" customHeight="1">
      <c r="B59" s="10" t="str">
        <f>'Tabela A'!B40</f>
        <v>Edin Arslanagić</v>
      </c>
    </row>
  </sheetData>
  <sheetProtection/>
  <printOptions horizontalCentered="1" verticalCentered="1"/>
  <pageMargins left="0.1968503937007874" right="0.1968503937007874" top="0.1968503937007874" bottom="0.1968503937007874" header="0" footer="0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Komisija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 ostalih dioničkih društava</dc:title>
  <dc:subject/>
  <dc:creator/>
  <cp:keywords/>
  <dc:description/>
  <cp:lastModifiedBy>Dejan Đorđević</cp:lastModifiedBy>
  <cp:lastPrinted>2011-10-21T09:23:07Z</cp:lastPrinted>
  <dcterms:created xsi:type="dcterms:W3CDTF">1998-02-10T09:25:46Z</dcterms:created>
  <dcterms:modified xsi:type="dcterms:W3CDTF">2011-10-24T09:10:37Z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